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853" firstSheet="6" activeTab="6"/>
  </bookViews>
  <sheets>
    <sheet name="1.1 2022年石龙区本级一般公共预算收支预算总表" sheetId="1" r:id="rId1"/>
    <sheet name="1.2 2022年石龙区本级一般公共预算收入预算表" sheetId="2" r:id="rId2"/>
    <sheet name="1.3 2022年石龙区本级一般公共预算（财力安排）支出预算表" sheetId="3" r:id="rId3"/>
    <sheet name="1.4 2022年石龙区本级一般公共预算支出预算总表" sheetId="4" r:id="rId4"/>
    <sheet name="1.5 2022年石龙区本级一般公共预算支出明细表" sheetId="5" r:id="rId5"/>
    <sheet name="1.6 2022年区本级一般公共预算基本支出预算表（按经济分类" sheetId="6" r:id="rId6"/>
    <sheet name="2022年市对区一般公共预税收返还和转移支付预算表（分项目）" sheetId="7" r:id="rId7"/>
    <sheet name="2022年市对区一般公共预算税收返还和转移支付预算表（分地区）" sheetId="8" r:id="rId8"/>
    <sheet name="1.8 2021年政府一般债务限额余额情况表（分项目）" sheetId="9" r:id="rId9"/>
    <sheet name="1.8 2021年政府一般债务限额余额情况表（分地区" sheetId="10" r:id="rId10"/>
    <sheet name="2.1 2022年区本级政府性基金收支预算总表" sheetId="11" r:id="rId11"/>
    <sheet name="2.2 2022年石龙区本级政府性基金收入预算明细表" sheetId="12" r:id="rId12"/>
    <sheet name="2.3 2022年区本级政府性基金支出预算总表" sheetId="13" r:id="rId13"/>
    <sheet name="2.4 2022年区本级政府性基金支出预算明细表" sheetId="14" r:id="rId14"/>
    <sheet name="2.5.1 2022年市对区政府性基金转移支付预算表（分项目）" sheetId="15" r:id="rId15"/>
    <sheet name="2.5.2 2022年市区政府性基金转移支付预算表（分地区）" sheetId="16" r:id="rId16"/>
    <sheet name="2.6.1 2021年石龙区政府专项债务限额余额情况表（分项目" sheetId="17" r:id="rId17"/>
    <sheet name="2.6.2 2021年石龙区政府专项债务限额余额情况表（分地区" sheetId="18" r:id="rId18"/>
    <sheet name="3.1 2022年石龙区本级国有资本经营收支预算总表" sheetId="19" r:id="rId19"/>
    <sheet name="3.2 2022年石龙区本级国有资本经营收入预算表" sheetId="20" r:id="rId20"/>
    <sheet name="3.3 2022年石龙区本级国有资本经营支出预算表" sheetId="21" r:id="rId21"/>
    <sheet name="3.42022年市对石龙区国有资本经营预算转移支付表(分项目)" sheetId="22" r:id="rId22"/>
    <sheet name="3.5 2022年市对石龙区国有资本经营预算转移支付（分地区）" sheetId="23" r:id="rId23"/>
    <sheet name="4.1 2022年石龙区本级社会保险基金收支预算总表" sheetId="24" r:id="rId24"/>
    <sheet name="4.2 2022年石龙区本级社会保险基金收入预算表" sheetId="25" r:id="rId25"/>
    <sheet name="4.3 2022年石龙区本级社会保险基金支出预算表" sheetId="26" r:id="rId26"/>
    <sheet name="4.4 2022年石龙区本级社会保险基金结余预算表" sheetId="27" r:id="rId27"/>
    <sheet name="5.2022年石龙区本级“三公经费”预算汇总表" sheetId="28" r:id="rId28"/>
    <sheet name="6.2022年石龙区级基本建设支出预算表" sheetId="29" r:id="rId29"/>
  </sheets>
  <definedNames/>
  <calcPr fullCalcOnLoad="1"/>
</workbook>
</file>

<file path=xl/sharedStrings.xml><?xml version="1.0" encoding="utf-8"?>
<sst xmlns="http://schemas.openxmlformats.org/spreadsheetml/2006/main" count="1905" uniqueCount="1418">
  <si>
    <t>附表：1</t>
  </si>
  <si>
    <t>2022年石龙区本级一般公共预算收支预算总表</t>
  </si>
  <si>
    <t>单位：万元</t>
  </si>
  <si>
    <t>项  目</t>
  </si>
  <si>
    <t>收入预算数</t>
  </si>
  <si>
    <t>支出预算数</t>
  </si>
  <si>
    <t>区本级收入</t>
  </si>
  <si>
    <t>区本级支出</t>
  </si>
  <si>
    <t>上级补助收入</t>
  </si>
  <si>
    <t>上解上级支出</t>
  </si>
  <si>
    <t xml:space="preserve">  返还性收入</t>
  </si>
  <si>
    <t xml:space="preserve">   体制上解支出</t>
  </si>
  <si>
    <t xml:space="preserve">  一般性转移支付收入</t>
  </si>
  <si>
    <t xml:space="preserve">    专项上解支出</t>
  </si>
  <si>
    <t xml:space="preserve">  专项转移支付收入</t>
  </si>
  <si>
    <t>债务还本</t>
  </si>
  <si>
    <t>上年结余收入</t>
  </si>
  <si>
    <t>调入预算稳定调节基金</t>
  </si>
  <si>
    <t>收入总计</t>
  </si>
  <si>
    <t>支出总计</t>
  </si>
  <si>
    <t>附表：2</t>
  </si>
  <si>
    <t>2022年石龙区本级一般公共预算收入预算表</t>
  </si>
  <si>
    <t>项目名称</t>
  </si>
  <si>
    <t>收入</t>
  </si>
  <si>
    <t>2021年执行数</t>
  </si>
  <si>
    <t>2022年预算数</t>
  </si>
  <si>
    <t>预算数为上年执行数%</t>
  </si>
  <si>
    <t>一般公共预算收入合计</t>
  </si>
  <si>
    <t>1、税收收入</t>
  </si>
  <si>
    <t>国内增值税</t>
  </si>
  <si>
    <t xml:space="preserve">   其中：国内改征增值税</t>
  </si>
  <si>
    <t>企业所得税</t>
  </si>
  <si>
    <t>个人所得税</t>
  </si>
  <si>
    <t>资源税</t>
  </si>
  <si>
    <t xml:space="preserve">   其中：水资源税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</si>
  <si>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</si>
  <si>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</si>
  <si>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</si>
  <si>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</si>
  <si>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</si>
  <si>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</si>
  <si>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</si>
  <si>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</si>
  <si>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</si>
  <si>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</si>
  <si>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2、非 税 收 入</t>
  </si>
  <si>
    <t>专项收入</t>
  </si>
  <si>
    <t>行政事业性收费收入</t>
  </si>
  <si>
    <t>罚没收入</t>
  </si>
  <si>
    <t>国有资源（资产）有偿使用</t>
  </si>
  <si>
    <t>捐赠收入</t>
  </si>
  <si>
    <t>其他收入</t>
  </si>
  <si>
    <t>附表：3</t>
  </si>
  <si>
    <t>2022年石龙区本级一般公共预算（财力安排）支出预算表</t>
  </si>
  <si>
    <t>项 目</t>
  </si>
  <si>
    <t>2021年区本级财力
安排支出</t>
  </si>
  <si>
    <t>2021年调整预算数</t>
  </si>
  <si>
    <t>2022年区本级
财力安排支出</t>
  </si>
  <si>
    <t>为上年区本
级财力安排支出%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</si>
  <si>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</si>
  <si>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</si>
  <si>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</si>
  <si>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</si>
  <si>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</si>
  <si>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</si>
  <si>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</si>
  <si>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</si>
  <si>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</si>
  <si>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</si>
  <si>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</si>
  <si>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</si>
  <si>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</si>
  <si>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</si>
  <si>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</si>
  <si>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</si>
  <si>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粮油物资储备支出</t>
  </si>
  <si>
    <t>自然资源海洋气象等支出</t>
  </si>
  <si>
    <t>住房保障支出</t>
  </si>
  <si>
    <t>灾害防治及应急管理支出</t>
  </si>
  <si>
    <t>预备费</t>
  </si>
  <si>
    <t>其他支出</t>
  </si>
  <si>
    <t>债务付息支出</t>
  </si>
  <si>
    <t>合计</t>
  </si>
  <si>
    <t>附表：4</t>
  </si>
  <si>
    <t>2022年石龙区本级一般公共预算支出预算总表</t>
  </si>
  <si>
    <t>科 目</t>
  </si>
  <si>
    <t>合 计</t>
  </si>
  <si>
    <t>当年财力安排支出</t>
  </si>
  <si>
    <t>上级专项转移支付安排支出</t>
  </si>
  <si>
    <t>资源勘探工业信息等支出</t>
  </si>
  <si>
    <t>债务还本支出</t>
  </si>
  <si>
    <t>合  计</t>
  </si>
  <si>
    <t>附表：5</t>
  </si>
  <si>
    <t>2022年石龙区本级一般公共预算支出明细表</t>
  </si>
  <si>
    <t>单位:万元</t>
  </si>
  <si>
    <t>科目编码</t>
  </si>
  <si>
    <t>科目名称</t>
  </si>
  <si>
    <t>基本支出</t>
  </si>
  <si>
    <t>项目支出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</si>
  <si>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</si>
  <si>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</si>
  <si>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</si>
  <si>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</si>
  <si>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</si>
  <si>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</si>
  <si>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</si>
  <si>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</si>
  <si>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</si>
  <si>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</si>
  <si>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</si>
  <si>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</si>
  <si>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</si>
  <si>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</si>
  <si>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</si>
  <si>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>.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</si>
  <si>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</si>
  <si>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</si>
  <si>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</si>
  <si>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</si>
  <si>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</si>
  <si>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</si>
  <si>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</si>
  <si>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</si>
  <si>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</si>
  <si>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</si>
  <si>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</si>
  <si>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</si>
  <si>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</si>
  <si>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</si>
  <si>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</si>
  <si>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</si>
  <si>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</si>
  <si>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</si>
  <si>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</si>
  <si>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</si>
  <si>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</si>
  <si>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</si>
  <si>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</si>
  <si>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</si>
  <si>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</si>
  <si>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</si>
  <si>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</si>
  <si>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</si>
  <si>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</si>
  <si>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</si>
  <si>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</si>
  <si>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</si>
  <si>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</si>
  <si>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</si>
  <si>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</si>
  <si>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</si>
  <si>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</si>
  <si>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</si>
  <si>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</si>
  <si>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</si>
  <si>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</si>
  <si>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</si>
  <si>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</si>
  <si>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</si>
  <si>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</si>
  <si>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</si>
  <si>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</si>
  <si>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</si>
  <si>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</si>
  <si>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</si>
  <si>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</si>
  <si>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</si>
  <si>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</si>
  <si>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</si>
  <si>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</si>
  <si>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</si>
  <si>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</si>
  <si>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</si>
  <si>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</si>
  <si>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</si>
  <si>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</si>
  <si>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</si>
  <si>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</si>
  <si>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</si>
  <si>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</si>
  <si>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</si>
  <si>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</si>
  <si>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</si>
  <si>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</si>
  <si>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</si>
  <si>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</si>
  <si>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</si>
  <si>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</si>
  <si>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</si>
  <si>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</si>
  <si>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</si>
  <si>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</si>
  <si>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</si>
  <si>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</si>
  <si>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</si>
  <si>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</si>
  <si>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</si>
  <si>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</si>
  <si>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</si>
  <si>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</si>
  <si>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</si>
  <si>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</si>
  <si>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</si>
  <si>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</si>
  <si>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</si>
  <si>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</si>
  <si>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</si>
  <si>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</si>
  <si>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</si>
  <si>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</si>
  <si>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</si>
  <si>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</si>
  <si>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</si>
  <si>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</si>
  <si>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</si>
  <si>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</si>
  <si>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</si>
  <si>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</si>
  <si>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</si>
  <si>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</si>
  <si>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</si>
  <si>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</si>
  <si>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</si>
  <si>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</si>
  <si>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</si>
  <si>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</si>
  <si>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</si>
  <si>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</si>
  <si>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</si>
  <si>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</si>
  <si>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</si>
  <si>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</si>
  <si>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其他外交支出</t>
  </si>
  <si>
    <t xml:space="preserve">  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</si>
  <si>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</si>
  <si>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</si>
  <si>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</si>
  <si>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</si>
  <si>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</si>
  <si>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</si>
  <si>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</si>
  <si>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</si>
  <si>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</si>
  <si>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</si>
  <si>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</si>
  <si>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</si>
  <si>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</si>
  <si>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</si>
  <si>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</si>
  <si>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</si>
  <si>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</si>
  <si>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</si>
  <si>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</si>
  <si>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</si>
  <si>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</si>
  <si>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</si>
  <si>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</si>
  <si>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</si>
  <si>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</si>
  <si>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</si>
  <si>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</si>
  <si>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</si>
  <si>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</si>
  <si>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</si>
  <si>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</si>
  <si>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</si>
  <si>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</si>
  <si>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</si>
  <si>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</si>
  <si>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</si>
  <si>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</si>
  <si>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</si>
  <si>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</si>
  <si>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</si>
  <si>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</si>
  <si>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</si>
  <si>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</si>
  <si>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</si>
  <si>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</si>
  <si>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</si>
  <si>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</si>
  <si>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</si>
  <si>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</si>
  <si>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</si>
  <si>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</si>
  <si>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</si>
  <si>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</si>
  <si>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</si>
  <si>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</si>
  <si>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</si>
  <si>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</si>
  <si>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</si>
  <si>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</si>
  <si>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</si>
  <si>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</si>
  <si>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</si>
  <si>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</si>
  <si>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</si>
  <si>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</si>
  <si>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</si>
  <si>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</si>
  <si>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</si>
  <si>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</si>
  <si>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</si>
  <si>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</si>
  <si>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</si>
  <si>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</si>
  <si>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</si>
  <si>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</si>
  <si>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</si>
  <si>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</si>
  <si>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</si>
  <si>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</si>
  <si>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</si>
  <si>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</si>
  <si>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</si>
  <si>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</si>
  <si>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</si>
  <si>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</si>
  <si>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</si>
  <si>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</si>
  <si>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</si>
  <si>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</si>
  <si>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</si>
  <si>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</si>
  <si>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</si>
  <si>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</si>
  <si>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</si>
  <si>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</si>
  <si>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</si>
  <si>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</si>
  <si>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</si>
  <si>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</si>
  <si>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</si>
  <si>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</si>
  <si>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</si>
  <si>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</si>
  <si>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</si>
  <si>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</si>
  <si>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</si>
  <si>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</si>
  <si>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</si>
  <si>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</si>
  <si>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</si>
  <si>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</si>
  <si>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</si>
  <si>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</si>
  <si>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</si>
  <si>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</si>
  <si>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</si>
  <si>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</si>
  <si>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</si>
  <si>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</si>
  <si>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</si>
  <si>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</si>
  <si>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</si>
  <si>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</si>
  <si>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</si>
  <si>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</si>
  <si>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</si>
  <si>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</si>
  <si>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</si>
  <si>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</si>
  <si>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</si>
  <si>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</si>
  <si>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</si>
  <si>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</si>
  <si>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</si>
  <si>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</si>
  <si>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</si>
  <si>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</si>
  <si>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</si>
  <si>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</si>
  <si>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</si>
  <si>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</si>
  <si>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</si>
  <si>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</si>
  <si>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</si>
  <si>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</si>
  <si>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</si>
  <si>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</si>
  <si>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</si>
  <si>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</si>
  <si>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</si>
  <si>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</si>
  <si>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</si>
  <si>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</si>
  <si>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</si>
  <si>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</si>
  <si>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</si>
  <si>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</si>
  <si>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</si>
  <si>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</si>
  <si>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</si>
  <si>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</si>
  <si>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</si>
  <si>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</si>
  <si>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</si>
  <si>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</si>
  <si>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</si>
  <si>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</si>
  <si>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</si>
  <si>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</si>
  <si>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</si>
  <si>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</si>
  <si>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</si>
  <si>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</si>
  <si>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</si>
  <si>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</si>
  <si>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</si>
  <si>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</si>
  <si>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</si>
  <si>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</si>
  <si>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</si>
  <si>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</si>
  <si>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</si>
  <si>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</si>
  <si>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</si>
  <si>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</si>
  <si>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</si>
  <si>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</si>
  <si>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</si>
  <si>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</si>
  <si>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</si>
  <si>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</si>
  <si>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</si>
  <si>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</si>
  <si>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</si>
  <si>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</si>
  <si>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</si>
  <si>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</si>
  <si>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</si>
  <si>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</si>
  <si>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</si>
  <si>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</si>
  <si>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</si>
  <si>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</si>
  <si>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</si>
  <si>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</si>
  <si>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</si>
  <si>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</si>
  <si>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</si>
  <si>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</si>
  <si>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</si>
  <si>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</si>
  <si>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</si>
  <si>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</si>
  <si>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</si>
  <si>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</si>
  <si>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</si>
  <si>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</si>
  <si>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</si>
  <si>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</si>
  <si>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</si>
  <si>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</si>
  <si>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</si>
  <si>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</si>
  <si>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</si>
  <si>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</si>
  <si>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</si>
  <si>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</si>
  <si>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</si>
  <si>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</si>
  <si>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</si>
  <si>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</si>
  <si>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</si>
  <si>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</si>
  <si>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</si>
  <si>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</si>
  <si>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</si>
  <si>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</si>
  <si>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</si>
  <si>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</si>
  <si>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</si>
  <si>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</si>
  <si>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</si>
  <si>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</si>
  <si>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</si>
  <si>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</si>
  <si>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</si>
  <si>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</si>
  <si>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</si>
  <si>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</si>
  <si>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</si>
  <si>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</si>
  <si>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</si>
  <si>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</si>
  <si>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</si>
  <si>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</si>
  <si>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</si>
  <si>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</si>
  <si>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</si>
  <si>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</si>
  <si>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</si>
  <si>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</si>
  <si>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</si>
  <si>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</si>
  <si>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</si>
  <si>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</si>
  <si>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</si>
  <si>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</si>
  <si>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</si>
  <si>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</si>
  <si>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</si>
  <si>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</si>
  <si>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</si>
  <si>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</si>
  <si>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</si>
  <si>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</si>
  <si>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</si>
  <si>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</si>
  <si>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</si>
  <si>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</si>
  <si>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</si>
  <si>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</si>
  <si>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</si>
  <si>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</si>
  <si>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</si>
  <si>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</si>
  <si>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</si>
  <si>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</si>
  <si>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</si>
  <si>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</si>
  <si>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</si>
  <si>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</si>
  <si>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</si>
  <si>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</si>
  <si>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</si>
  <si>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</si>
  <si>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</si>
  <si>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</si>
  <si>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</si>
  <si>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</si>
  <si>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</si>
  <si>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</si>
  <si>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</si>
  <si>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</si>
  <si>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</si>
  <si>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r>
      <rPr>
        <sz val="10"/>
        <rFont val="宋体"/>
        <family val="0"/>
      </rPr>
      <t xml:space="preserve">     </t>
    </r>
    <r>
      <rPr>
        <b/>
        <sz val="10"/>
        <rFont val="宋体"/>
        <family val="0"/>
      </rPr>
      <t>财政代缴社会保险支出</t>
    </r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</si>
  <si>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</si>
  <si>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</si>
  <si>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</si>
  <si>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</si>
  <si>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</si>
  <si>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</si>
  <si>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</si>
  <si>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</si>
  <si>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</si>
  <si>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</si>
  <si>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</si>
  <si>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</si>
  <si>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</si>
  <si>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</si>
  <si>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</si>
  <si>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</si>
  <si>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</si>
  <si>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</si>
  <si>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</si>
  <si>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</si>
  <si>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</si>
  <si>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</si>
  <si>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</si>
  <si>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</si>
  <si>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</si>
  <si>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</si>
  <si>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</si>
  <si>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</si>
  <si>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</si>
  <si>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</si>
  <si>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</si>
  <si>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</si>
  <si>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</si>
  <si>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</si>
  <si>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</si>
  <si>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</si>
  <si>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</si>
  <si>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</si>
  <si>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</si>
  <si>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</si>
  <si>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</si>
  <si>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</si>
  <si>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</si>
  <si>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</si>
  <si>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</si>
  <si>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</si>
  <si>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</si>
  <si>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</si>
  <si>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</si>
  <si>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</si>
  <si>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</si>
  <si>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</si>
  <si>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</si>
  <si>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</si>
  <si>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</si>
  <si>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</si>
  <si>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</si>
  <si>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</si>
  <si>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</si>
  <si>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</si>
  <si>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</si>
  <si>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</si>
  <si>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</si>
  <si>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</si>
  <si>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</si>
  <si>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</si>
  <si>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</si>
  <si>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</si>
  <si>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</si>
  <si>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</si>
  <si>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</si>
  <si>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</si>
  <si>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</si>
  <si>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</si>
  <si>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</si>
  <si>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</si>
  <si>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</si>
  <si>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</si>
  <si>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</si>
  <si>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</si>
  <si>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</si>
  <si>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</si>
  <si>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</si>
  <si>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</si>
  <si>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</si>
  <si>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</si>
  <si>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</si>
  <si>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</si>
  <si>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</si>
  <si>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</si>
  <si>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</si>
  <si>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</si>
  <si>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</si>
  <si>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</si>
  <si>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</si>
  <si>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</si>
  <si>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</si>
  <si>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</si>
  <si>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</si>
  <si>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</si>
  <si>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</si>
  <si>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</si>
  <si>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</si>
  <si>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</si>
  <si>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</si>
  <si>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</si>
  <si>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</si>
  <si>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</si>
  <si>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</si>
  <si>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</si>
  <si>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</si>
  <si>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</si>
  <si>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</si>
  <si>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</si>
  <si>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</si>
  <si>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</si>
  <si>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</si>
  <si>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</si>
  <si>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</si>
  <si>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</si>
  <si>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</si>
  <si>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</si>
  <si>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</si>
  <si>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</si>
  <si>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</si>
  <si>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</si>
  <si>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</si>
  <si>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</si>
  <si>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</si>
  <si>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</si>
  <si>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</si>
  <si>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</si>
  <si>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</si>
  <si>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</si>
  <si>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</si>
  <si>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</si>
  <si>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</si>
  <si>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</si>
  <si>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</si>
  <si>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</si>
  <si>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</si>
  <si>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</si>
  <si>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</si>
  <si>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</si>
  <si>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</si>
  <si>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</si>
  <si>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</si>
  <si>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</si>
  <si>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</si>
  <si>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</si>
  <si>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</si>
  <si>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</si>
  <si>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</si>
  <si>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</si>
  <si>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</si>
  <si>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</si>
  <si>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</si>
  <si>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</si>
  <si>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</si>
  <si>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</si>
  <si>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</si>
  <si>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</si>
  <si>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</si>
  <si>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</si>
  <si>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</si>
  <si>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</si>
  <si>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</si>
  <si>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</si>
  <si>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</si>
  <si>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</si>
  <si>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</si>
  <si>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</si>
  <si>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</si>
  <si>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</si>
  <si>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</si>
  <si>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</si>
  <si>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</si>
  <si>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</si>
  <si>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</si>
  <si>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</si>
  <si>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</si>
  <si>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</si>
  <si>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</si>
  <si>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</si>
  <si>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</si>
  <si>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</si>
  <si>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</si>
  <si>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</si>
  <si>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</si>
  <si>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</si>
  <si>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</si>
  <si>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</si>
  <si>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</si>
  <si>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</si>
  <si>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</si>
  <si>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</si>
  <si>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</si>
  <si>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</si>
  <si>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</si>
  <si>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</si>
  <si>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</si>
  <si>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</si>
  <si>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</si>
  <si>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</si>
  <si>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</si>
  <si>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</si>
  <si>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</si>
  <si>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</si>
  <si>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</si>
  <si>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</si>
  <si>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</si>
  <si>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</si>
  <si>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</si>
  <si>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</si>
  <si>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</si>
  <si>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</si>
  <si>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</si>
  <si>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</si>
  <si>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</si>
  <si>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</si>
  <si>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</si>
  <si>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</si>
  <si>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</si>
  <si>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</si>
  <si>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</si>
  <si>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</si>
  <si>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</si>
  <si>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</si>
  <si>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</si>
  <si>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</si>
  <si>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</si>
  <si>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</si>
  <si>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</si>
  <si>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</si>
  <si>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</si>
  <si>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</si>
  <si>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</si>
  <si>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</si>
  <si>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</si>
  <si>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</si>
  <si>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</si>
  <si>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</si>
  <si>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</si>
  <si>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</si>
  <si>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</si>
  <si>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</si>
  <si>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</si>
  <si>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</si>
  <si>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</si>
  <si>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</si>
  <si>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</si>
  <si>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</si>
  <si>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</si>
  <si>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</si>
  <si>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</si>
  <si>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</si>
  <si>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</si>
  <si>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</si>
  <si>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</si>
  <si>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</si>
  <si>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</si>
  <si>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</si>
  <si>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</si>
  <si>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</si>
  <si>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</si>
  <si>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</si>
  <si>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</si>
  <si>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</si>
  <si>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</si>
  <si>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</si>
  <si>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</si>
  <si>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</si>
  <si>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</si>
  <si>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</si>
  <si>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</si>
  <si>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</si>
  <si>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</si>
  <si>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</si>
  <si>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</si>
  <si>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</si>
  <si>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</si>
  <si>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</si>
  <si>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</si>
  <si>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</si>
  <si>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</si>
  <si>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</si>
  <si>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</si>
  <si>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</si>
  <si>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</si>
  <si>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</si>
  <si>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</si>
  <si>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</si>
  <si>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</si>
  <si>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</si>
  <si>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</si>
  <si>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</si>
  <si>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</si>
  <si>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</si>
  <si>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</si>
  <si>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</si>
  <si>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</si>
  <si>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</si>
  <si>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</si>
  <si>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</si>
  <si>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</si>
  <si>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</si>
  <si>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</si>
  <si>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</si>
  <si>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</si>
  <si>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</si>
  <si>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</si>
  <si>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</si>
  <si>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</si>
  <si>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</si>
  <si>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</si>
  <si>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</si>
  <si>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</si>
  <si>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</si>
  <si>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</si>
  <si>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</si>
  <si>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</si>
  <si>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</si>
  <si>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</si>
  <si>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</si>
  <si>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</si>
  <si>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</si>
  <si>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</si>
  <si>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</si>
  <si>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</si>
  <si>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</si>
  <si>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</si>
  <si>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</si>
  <si>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</si>
  <si>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</si>
  <si>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</si>
  <si>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</si>
  <si>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</si>
  <si>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</si>
  <si>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</si>
  <si>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</si>
  <si>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</si>
  <si>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</si>
  <si>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</si>
  <si>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</si>
  <si>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</si>
  <si>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</si>
  <si>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</si>
  <si>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</si>
  <si>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</si>
  <si>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</si>
  <si>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</si>
  <si>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</si>
  <si>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</si>
  <si>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</si>
  <si>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</si>
  <si>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</si>
  <si>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</si>
  <si>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</si>
  <si>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</si>
  <si>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</si>
  <si>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</si>
  <si>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</si>
  <si>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</si>
  <si>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</si>
  <si>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</si>
  <si>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</si>
  <si>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</si>
  <si>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</si>
  <si>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</si>
  <si>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</si>
  <si>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</si>
  <si>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</si>
  <si>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</si>
  <si>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</si>
  <si>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</si>
  <si>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</si>
  <si>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</si>
  <si>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</si>
  <si>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</si>
  <si>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</si>
  <si>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</si>
  <si>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</si>
  <si>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</si>
  <si>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</si>
  <si>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</si>
  <si>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</si>
  <si>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</si>
  <si>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</si>
  <si>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</si>
  <si>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</si>
  <si>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</si>
  <si>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</si>
  <si>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</si>
  <si>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</si>
  <si>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</si>
  <si>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</si>
  <si>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</si>
  <si>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</si>
  <si>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</si>
  <si>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</si>
  <si>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</si>
  <si>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</si>
  <si>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</si>
  <si>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</si>
  <si>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</si>
  <si>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</si>
  <si>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</si>
  <si>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</si>
  <si>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</si>
  <si>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</si>
  <si>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</si>
  <si>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</si>
  <si>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</si>
  <si>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</si>
  <si>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</si>
  <si>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</si>
  <si>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</si>
  <si>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</si>
  <si>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</si>
  <si>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</si>
  <si>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</si>
  <si>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</si>
  <si>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</si>
  <si>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</si>
  <si>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</si>
  <si>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</si>
  <si>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</si>
  <si>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</si>
  <si>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</si>
  <si>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</si>
  <si>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</si>
  <si>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</si>
  <si>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</si>
  <si>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</si>
  <si>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</si>
  <si>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</si>
  <si>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</si>
  <si>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</si>
  <si>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</si>
  <si>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</si>
  <si>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</si>
  <si>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</si>
  <si>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</si>
  <si>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</si>
  <si>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</si>
  <si>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</si>
  <si>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</si>
  <si>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</si>
  <si>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</si>
  <si>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</si>
  <si>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</si>
  <si>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</si>
  <si>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</si>
  <si>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</si>
  <si>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</si>
  <si>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</si>
  <si>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</si>
  <si>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</si>
  <si>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</si>
  <si>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</si>
  <si>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</si>
  <si>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</si>
  <si>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</si>
  <si>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</si>
  <si>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</si>
  <si>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</si>
  <si>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</si>
  <si>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</si>
  <si>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</si>
  <si>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</si>
  <si>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</si>
  <si>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</si>
  <si>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</si>
  <si>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</si>
  <si>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</si>
  <si>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</si>
  <si>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</si>
  <si>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</si>
  <si>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</si>
  <si>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</si>
  <si>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</si>
  <si>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</si>
  <si>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</si>
  <si>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</si>
  <si>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</si>
  <si>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</si>
  <si>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</si>
  <si>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</si>
  <si>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</si>
  <si>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</si>
  <si>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</si>
  <si>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</si>
  <si>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</si>
  <si>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</si>
  <si>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</si>
  <si>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</si>
  <si>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</si>
  <si>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</si>
  <si>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</si>
  <si>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</si>
  <si>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</si>
  <si>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</si>
  <si>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</si>
  <si>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</si>
  <si>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</si>
  <si>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</si>
  <si>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</si>
  <si>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</si>
  <si>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</si>
  <si>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</si>
  <si>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</si>
  <si>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</si>
  <si>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</si>
  <si>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</si>
  <si>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</si>
  <si>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</si>
  <si>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</si>
  <si>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其他自然灾害生活救助支出</t>
  </si>
  <si>
    <t xml:space="preserve">    其他灾害防治及应急管理支出</t>
  </si>
  <si>
    <t xml:space="preserve">  预备费</t>
  </si>
  <si>
    <t xml:space="preserve">  其他支出</t>
  </si>
  <si>
    <t xml:space="preserve">    年初预留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</si>
  <si>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</si>
  <si>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</si>
  <si>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</si>
  <si>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</si>
  <si>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</si>
  <si>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</si>
  <si>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</si>
  <si>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地方政府一般债务发行费用支出</t>
  </si>
  <si>
    <t>附表：6</t>
  </si>
  <si>
    <t>2022年石龙区本级一般公共预算基本支出预算表
（按政府预算支出经济分类科目）</t>
  </si>
  <si>
    <t>项   目</t>
  </si>
  <si>
    <t>2021年预算数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</si>
  <si>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</si>
  <si>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</si>
  <si>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</si>
  <si>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</si>
  <si>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</si>
  <si>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</si>
  <si>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</si>
  <si>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</si>
  <si>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</si>
  <si>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</si>
  <si>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</si>
  <si>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</si>
  <si>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</si>
  <si>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</si>
  <si>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维修（护）费</t>
  </si>
  <si>
    <t xml:space="preserve">  其他商品和服务支出</t>
  </si>
  <si>
    <t>机关资本性支出（一）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</si>
  <si>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</si>
  <si>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</si>
  <si>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</si>
  <si>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</si>
  <si>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</si>
  <si>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</si>
  <si>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</si>
  <si>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机关资本性支出（二）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</si>
  <si>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</si>
  <si>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</si>
  <si>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</si>
  <si>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</si>
  <si>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</si>
  <si>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资本性支出（一）</t>
  </si>
  <si>
    <t xml:space="preserve">  资本性支出（二）</t>
  </si>
  <si>
    <t>对企业补助</t>
  </si>
  <si>
    <r>
      <t xml:space="preserve">  </t>
    </r>
    <r>
      <rPr>
        <sz val="12"/>
        <rFont val="宋体"/>
        <family val="0"/>
      </rPr>
      <t>费用补贴</t>
    </r>
  </si>
  <si>
    <t xml:space="preserve">  其他对企业补助</t>
  </si>
  <si>
    <t>对企业资本性支出</t>
  </si>
  <si>
    <r>
      <t xml:space="preserve">  </t>
    </r>
    <r>
      <rPr>
        <sz val="12"/>
        <rFont val="宋体"/>
        <family val="0"/>
      </rPr>
      <t>对企业资本性支出（一）</t>
    </r>
  </si>
  <si>
    <t xml:space="preserve">  对企业资本性支出（二）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</si>
  <si>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</si>
  <si>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</si>
  <si>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</si>
  <si>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</si>
  <si>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</si>
  <si>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</si>
  <si>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</si>
  <si>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</si>
  <si>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</si>
  <si>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</si>
  <si>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>预备费及预留</t>
  </si>
  <si>
    <t>附表：7</t>
  </si>
  <si>
    <t>2022年市对区一般公共预算税收返还和转移支付预算表（分项目）</t>
  </si>
  <si>
    <t>石龙区</t>
  </si>
  <si>
    <t>一、返还性收入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</si>
  <si>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</si>
  <si>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</si>
  <si>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</si>
  <si>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</si>
  <si>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</si>
  <si>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</si>
  <si>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>二、一般性转移支付收入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</si>
  <si>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</si>
  <si>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</si>
  <si>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</si>
  <si>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</si>
  <si>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</si>
  <si>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</si>
  <si>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</si>
  <si>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</si>
  <si>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</si>
  <si>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</si>
  <si>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</si>
  <si>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</si>
  <si>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</si>
  <si>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</si>
  <si>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</si>
  <si>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</si>
  <si>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</si>
  <si>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</si>
  <si>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</si>
  <si>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</si>
  <si>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</si>
  <si>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</si>
  <si>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</si>
  <si>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</si>
  <si>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</si>
  <si>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</si>
  <si>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</si>
  <si>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</si>
  <si>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</si>
  <si>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</si>
  <si>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</si>
  <si>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</si>
  <si>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</si>
  <si>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</si>
  <si>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</si>
  <si>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>三、专项转移支付收入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</si>
  <si>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</si>
  <si>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</si>
  <si>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</si>
  <si>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</si>
  <si>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</si>
  <si>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</si>
  <si>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</si>
  <si>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</si>
  <si>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</si>
  <si>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</si>
  <si>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</si>
  <si>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</si>
  <si>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</si>
  <si>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</si>
  <si>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</si>
  <si>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</si>
  <si>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</si>
  <si>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</si>
  <si>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</si>
  <si>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</si>
  <si>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</si>
  <si>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备注：部分项目总数与分项加和数略有差异，主要是四舍五入因素所致。</t>
  </si>
  <si>
    <t>附表：8</t>
  </si>
  <si>
    <t>2022年市对区一般公共预算税收返还和转移支付预算表（分地区）</t>
  </si>
  <si>
    <t>市县</t>
  </si>
  <si>
    <t>税收返还</t>
  </si>
  <si>
    <t>一般性转移支付</t>
  </si>
  <si>
    <t>专项转移支付</t>
  </si>
  <si>
    <t xml:space="preserve">  石龙区</t>
  </si>
  <si>
    <t>附表：9</t>
  </si>
  <si>
    <t>2021年政府一般债务限额余额情况表（分项目）</t>
  </si>
  <si>
    <t>预算数</t>
  </si>
  <si>
    <t>执行数</t>
  </si>
  <si>
    <t>一、2020年末政府一般债务限额</t>
  </si>
  <si>
    <t>二、2020年末政府一般债务余额实际数</t>
  </si>
  <si>
    <t>三、2021年末政府一般债务限额</t>
  </si>
  <si>
    <t>四、2021年政府一般债务接受转贷额</t>
  </si>
  <si>
    <t>五、2021年政府一般债务还本额</t>
  </si>
  <si>
    <t>六、2021年末政府一般债务余额执行数</t>
  </si>
  <si>
    <t>备注：1.债务余额含政府负有偿还责任的外债余额。</t>
  </si>
  <si>
    <t xml:space="preserve">      2.2021年区一般债务付息支出1139万元。</t>
  </si>
  <si>
    <t xml:space="preserve">      3.2022年区本级预算安排一般债券还本付息支出 1314万元。</t>
  </si>
  <si>
    <t>附表：10</t>
  </si>
  <si>
    <t>2021年政府一般债务限额余额情况表（分地区）</t>
  </si>
  <si>
    <t>地   区</t>
  </si>
  <si>
    <t>2021年限额</t>
  </si>
  <si>
    <t>2021年末余额预计执行数</t>
  </si>
  <si>
    <t xml:space="preserve">         石龙区</t>
  </si>
  <si>
    <t>备注：1.截至2021年12月份，市下达我区一般债务限额39193万元，我区一般债务余额为37782万元，不超市下限额。</t>
  </si>
  <si>
    <t xml:space="preserve">      2.按照上级政策要求，除申请发行新增政府债券外，市县政府严禁擅自增加政府债务。</t>
  </si>
  <si>
    <t>附表：11</t>
  </si>
  <si>
    <t>2022年石龙区本级政府性基金收支预算总表</t>
  </si>
  <si>
    <t>预算科目</t>
  </si>
  <si>
    <t>一、区本级政府性基金收入</t>
  </si>
  <si>
    <t>一、区本级政府性基金支出</t>
  </si>
  <si>
    <t>二、上级补助收入</t>
  </si>
  <si>
    <t>二、年终结余</t>
  </si>
  <si>
    <t>三、上年结余收入</t>
  </si>
  <si>
    <t>三、调出资金</t>
  </si>
  <si>
    <t>四、调入资金</t>
  </si>
  <si>
    <t>四、地方政府债务付息</t>
  </si>
  <si>
    <t>附表：12</t>
  </si>
  <si>
    <t>2022年石龙区本级政府性基金收入预算明细表</t>
  </si>
  <si>
    <t>比上年增长%</t>
  </si>
  <si>
    <t>国有土地收益基金收入</t>
  </si>
  <si>
    <t>农业土地开发资金收入</t>
  </si>
  <si>
    <t>国有土地使用权出让收入</t>
  </si>
  <si>
    <t>城市基础设施配套费收入</t>
  </si>
  <si>
    <t>污水处理费收入</t>
  </si>
  <si>
    <t>其他政府性基金收入</t>
  </si>
  <si>
    <t>合   计</t>
  </si>
  <si>
    <t>附表：13</t>
  </si>
  <si>
    <t>2022年石龙区本级政府性基金支出预算总表</t>
  </si>
  <si>
    <t>比上年增长%（可比口径）</t>
  </si>
  <si>
    <t xml:space="preserve">  旅游发展基金支出</t>
  </si>
  <si>
    <t xml:space="preserve">  大中型水库移民后期扶持基金支出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</si>
  <si>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</si>
  <si>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</si>
  <si>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</si>
  <si>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</si>
  <si>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</si>
  <si>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国有土地使用权出让收入对应专项债务收入安排的支出</t>
  </si>
  <si>
    <t xml:space="preserve">  其他政府性基金安排的支出</t>
  </si>
  <si>
    <t xml:space="preserve">  彩票发行销售机构业务费安排的支出</t>
  </si>
  <si>
    <t xml:space="preserve">  彩票公益金安排的支出</t>
  </si>
  <si>
    <t>债务发行费用支出</t>
  </si>
  <si>
    <t>专项债务还本支出</t>
  </si>
  <si>
    <t>合      计</t>
  </si>
  <si>
    <t>附表：14</t>
  </si>
  <si>
    <t>2022年石龙区本级政府性基金支出预算明细表</t>
  </si>
  <si>
    <t>当年收入
安排数</t>
  </si>
  <si>
    <t>上级补助
收入安排数</t>
  </si>
  <si>
    <t>一、文化体育与传媒支出</t>
  </si>
  <si>
    <t xml:space="preserve"> 地方旅游开发项目补助</t>
  </si>
  <si>
    <t>二、社会保障和就业支出</t>
  </si>
  <si>
    <t xml:space="preserve">    基础设施建设和经济发展</t>
  </si>
  <si>
    <t>三、城乡社区支出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</si>
  <si>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</si>
  <si>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</si>
  <si>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</si>
  <si>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</si>
  <si>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</si>
  <si>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</si>
  <si>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</si>
  <si>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</si>
  <si>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</si>
  <si>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其他国有土地使用权出让收入安排的支出</t>
  </si>
  <si>
    <t xml:space="preserve">  国有土地收益基金收入安排的支出</t>
  </si>
  <si>
    <t xml:space="preserve">    征地和拆迁补偿支出</t>
  </si>
  <si>
    <t xml:space="preserve">  农业土地开发资金收入安排的支出</t>
  </si>
  <si>
    <t xml:space="preserve">  城市基础设施配套费收入安排的支出</t>
  </si>
  <si>
    <t xml:space="preserve">  污水处理费收入安排的支出</t>
  </si>
  <si>
    <t>四、其他支出</t>
  </si>
  <si>
    <t>五、债务付息支出</t>
  </si>
  <si>
    <t xml:space="preserve">  国有土地使用权出让金债务付息支出</t>
  </si>
  <si>
    <t xml:space="preserve">  土地储备专项债券付息支出</t>
  </si>
  <si>
    <t xml:space="preserve">  棚户区改造专项债券付息支出</t>
  </si>
  <si>
    <t>六、债务发行费用支出</t>
  </si>
  <si>
    <t xml:space="preserve">  国有土地使用权出让金债务发行费用支出</t>
  </si>
  <si>
    <t xml:space="preserve">  棚户区改造专项债券发行费用支出</t>
  </si>
  <si>
    <t xml:space="preserve">  其他政府性基金债务发行费用支出</t>
  </si>
  <si>
    <t>七、专项债务还本支出</t>
  </si>
  <si>
    <t>附表：15</t>
  </si>
  <si>
    <t>2022年市对区政府性基金转移支付预算表（分项目）</t>
  </si>
  <si>
    <t>项目</t>
  </si>
  <si>
    <t>一、文化旅游体育与传媒支出</t>
  </si>
  <si>
    <t xml:space="preserve">    大中型水库移民后期扶持基金的支出</t>
  </si>
  <si>
    <t>三、其他支出</t>
  </si>
  <si>
    <t xml:space="preserve">    彩票公益金安排的支出</t>
  </si>
  <si>
    <t>附表：16</t>
  </si>
  <si>
    <t>2022年市对区政府性基金转移支付预算表（分地区）</t>
  </si>
  <si>
    <t>金额</t>
  </si>
  <si>
    <t>附表：17</t>
  </si>
  <si>
    <t>2021年石龙区政府专项债务限额余额情况表（分项目）</t>
  </si>
  <si>
    <t>一、2020年末政府专项债务限额</t>
  </si>
  <si>
    <t>二、2020年末政府专项债务余额实际数</t>
  </si>
  <si>
    <t>三、2021年末政府专项债务限额</t>
  </si>
  <si>
    <t>四、2021年政府专项债务接受转贷额</t>
  </si>
  <si>
    <t>五、2021年政府专项债务还本额</t>
  </si>
  <si>
    <t>六、2021年末政府专项债务余额执行数</t>
  </si>
  <si>
    <t>备注：1.2021年区汇总专项债务付息支出518万元。</t>
  </si>
  <si>
    <t xml:space="preserve">      2.2022年区本级预算安排政府专项债券还本付息支出1592万元。</t>
  </si>
  <si>
    <t>附表：18</t>
  </si>
  <si>
    <t>2021年石龙区政府专项债务限额余额情况表（分地区）</t>
  </si>
  <si>
    <t xml:space="preserve">        石龙区</t>
  </si>
  <si>
    <t>备注：1.截至2021年12月份，市下达我市专项债务限额46100万元，我区专项债务余额为44100万元，不超市下限额。</t>
  </si>
  <si>
    <t xml:space="preserve">     2.按照上级政策要求，除申请发行新增政府债券外，政府严禁擅自增加政府债务。</t>
  </si>
  <si>
    <t>附表：19</t>
  </si>
  <si>
    <t>2022年石龙区本级国有资本经营收支预算总表</t>
  </si>
  <si>
    <t>利润收入</t>
  </si>
  <si>
    <t>解决历史遗留问题及改革成本支出</t>
  </si>
  <si>
    <t>石油石化企业利润收入</t>
  </si>
  <si>
    <t>“三供一业”移交补助支出</t>
  </si>
  <si>
    <t>钢铁企业利润收入</t>
  </si>
  <si>
    <t>国有企业办职教幼教补助支出</t>
  </si>
  <si>
    <t>运输企业利润收入</t>
  </si>
  <si>
    <t>国有企业办公共服务机构移交补助支出</t>
  </si>
  <si>
    <t>投资服务企业利润收入</t>
  </si>
  <si>
    <t>国有企业退休人员社会化管理补助支出</t>
  </si>
  <si>
    <t>贸易企业利润收入</t>
  </si>
  <si>
    <t>国有企业改革成本支出</t>
  </si>
  <si>
    <t>建筑施工企业利润收入</t>
  </si>
  <si>
    <t>国有企业资本金注入</t>
  </si>
  <si>
    <t>房地产企业利润收入</t>
  </si>
  <si>
    <t>国有经济结构调整支出</t>
  </si>
  <si>
    <t>对外合作企业利润收入</t>
  </si>
  <si>
    <t>公益性设施投资支出</t>
  </si>
  <si>
    <t>医药企业利润收入</t>
  </si>
  <si>
    <t>前瞻性战略性产业发展支出</t>
  </si>
  <si>
    <t>农林牧渔企业利润收入</t>
  </si>
  <si>
    <t>生态环境保护支出</t>
  </si>
  <si>
    <t>地质勘查企业利润收入</t>
  </si>
  <si>
    <t>支持科技进步支出</t>
  </si>
  <si>
    <t>教育文化广播企业利润收入</t>
  </si>
  <si>
    <t>保障国家经济安全支出</t>
  </si>
  <si>
    <t>科学研究企业利润收入</t>
  </si>
  <si>
    <t>其他国有企业资本金注入</t>
  </si>
  <si>
    <t>机关社团所属企业利润收入</t>
  </si>
  <si>
    <t>其他国有资本经营预算支出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</si>
  <si>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</si>
  <si>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</si>
  <si>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</si>
  <si>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</si>
  <si>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其他国有资本经营预算企业股利、股息收入</t>
  </si>
  <si>
    <t>产权转让收入</t>
  </si>
  <si>
    <t>其他国有资本经营预算企业产权转让收入</t>
  </si>
  <si>
    <t>本年收入合计</t>
  </si>
  <si>
    <t>本年支出合计</t>
  </si>
  <si>
    <t>上级专项转移支付收入</t>
  </si>
  <si>
    <t>调出资金</t>
  </si>
  <si>
    <t>上年结转收入</t>
  </si>
  <si>
    <t>附表：20</t>
  </si>
  <si>
    <t>2022年石龙区本级国有资本经营收入预算表</t>
  </si>
  <si>
    <t>附表：21</t>
  </si>
  <si>
    <t>2022年石龙区本级国有资本经营支出预算表</t>
  </si>
  <si>
    <t>附表：22</t>
  </si>
  <si>
    <t>2022年市对石龙区国有资本经营预算转移支付预算表(分项目)</t>
  </si>
  <si>
    <t>一、解决历史遗留问题及改革成本</t>
  </si>
  <si>
    <t>二、国有企业资本金注入</t>
  </si>
  <si>
    <t>三、其他国有资本经营预算支出</t>
  </si>
  <si>
    <t>附表：23</t>
  </si>
  <si>
    <t>2022年市对石龙区国有资本经营预算转移支付（分地区）</t>
  </si>
  <si>
    <t>附表：24</t>
  </si>
  <si>
    <t>2022年石龙区本级社会保险基金收支预算总表</t>
  </si>
  <si>
    <t>机关事业单位基本养老保险基金收入</t>
  </si>
  <si>
    <t>机关事业单位基本养老保险基金支出</t>
  </si>
  <si>
    <t xml:space="preserve">  保险基金缴费收入</t>
  </si>
  <si>
    <t xml:space="preserve">  基础养老金支出</t>
  </si>
  <si>
    <t xml:space="preserve">  财政补助收入</t>
  </si>
  <si>
    <t xml:space="preserve">  个人账户养老金支出</t>
  </si>
  <si>
    <t xml:space="preserve">  利息收入</t>
  </si>
  <si>
    <t xml:space="preserve">  丧葬抚恤补助支出</t>
  </si>
  <si>
    <t xml:space="preserve">  转移收入</t>
  </si>
  <si>
    <t>其他城乡居民养老保险基金支出</t>
  </si>
  <si>
    <t xml:space="preserve">  委托投资收益</t>
  </si>
  <si>
    <t>年终结余</t>
  </si>
  <si>
    <t>附表：25</t>
  </si>
  <si>
    <t>2022年石龙区本级社会保险基金收入预算表</t>
  </si>
  <si>
    <t>附表：26</t>
  </si>
  <si>
    <t>2022年石龙区本级社会保险基金支出预算表</t>
  </si>
  <si>
    <t xml:space="preserve">  其他城乡居民养老保险基金支出</t>
  </si>
  <si>
    <t>附表：27</t>
  </si>
  <si>
    <t>2022年石龙区本级社会保险基金结余预算表</t>
  </si>
  <si>
    <t>本年收支结余</t>
  </si>
  <si>
    <t>年末滚存结余</t>
  </si>
  <si>
    <t>机关事业单位基本养老保险基金</t>
  </si>
  <si>
    <t>附表：28</t>
  </si>
  <si>
    <t>2022年石龙区本级“三公经费”预算汇总表</t>
  </si>
  <si>
    <t>项    目</t>
  </si>
  <si>
    <t>2021年财政拨款预算安排数</t>
  </si>
  <si>
    <t>2022年财政拨款预算安排数</t>
  </si>
  <si>
    <t>较上年预算增长%</t>
  </si>
  <si>
    <t>“三公经费”合计</t>
  </si>
  <si>
    <t xml:space="preserve">  公务用车辆购置</t>
  </si>
  <si>
    <t>备注：1.按照有关规定，“三公”经费包括因公出国（境）费、公务接待费、公务用车购置及运行费。（1）因公出国（境）费指单位工作人员公务出国（境）的住宿费、差旅费、伙食补助费、杂费、培训费等支出。（2）公务接待费指单位按规定开支的各类公务接待（含外宾接待）支出。（3）公务用车购置及运行费指单位公务用车购置费及租用费、燃料费、维修费、过路过桥费、保险费等支出，公务用车指用于履行公务的机动车辆，包括领导干部专车和执法执勤用车。
      2.2022年区本级“三公”经费财政拨款预算安排数比上年增加212万元，可比口径增长48.51%，主要原因是一是油价上涨导致加油成本过高，二是部分单位车辆老化，急需更换新车辆。
      3.2022年本表“三公”经费包括基本支出和项目支出安排的“三公”经费。</t>
  </si>
  <si>
    <t>附表：29</t>
  </si>
  <si>
    <t>2022年石龙区级基本建设支出预算表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</si>
  <si>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</si>
  <si>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</si>
  <si>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</si>
  <si>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</si>
  <si>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</si>
  <si>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</si>
  <si>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七、卫生健康支出</t>
  </si>
  <si>
    <t>八、农林水支出</t>
  </si>
  <si>
    <t>九、交通运输支出</t>
  </si>
  <si>
    <t>十、城乡社区支出</t>
  </si>
  <si>
    <t>十一、其他支出</t>
  </si>
  <si>
    <t>区级基本建设支出合计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</si>
</sst>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0_ "/>
    <numFmt numFmtId="179" formatCode="#,##0_ "/>
    <numFmt numFmtId="180" formatCode="0_);[Red]\(0\)"/>
    <numFmt numFmtId="181" formatCode="0.0_ "/>
    <numFmt numFmtId="182" formatCode="0.0_);[Red]\(0.0\)"/>
    <numFmt numFmtId="183" formatCode="#,##0.00_ "/>
    <numFmt numFmtId="184" formatCode="0.0_ ;[Red]\-0.0\ "/>
    <numFmt numFmtId="185" formatCode="0_ ;[Red]\-0\ 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20"/>
      <name val="方正大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24"/>
      <name val="黑体"/>
      <family val="3"/>
    </font>
    <font>
      <sz val="11"/>
      <name val="黑体"/>
      <family val="3"/>
    </font>
    <font>
      <b/>
      <sz val="20"/>
      <name val="方正大标宋简体"/>
      <family val="0"/>
    </font>
    <font>
      <sz val="10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2"/>
      <name val="SimSun"/>
      <family val="0"/>
    </font>
    <font>
      <sz val="11"/>
      <color indexed="8"/>
      <name val="黑体"/>
      <family val="3"/>
    </font>
    <font>
      <sz val="20"/>
      <color indexed="8"/>
      <name val="方正大标宋简体"/>
      <family val="0"/>
    </font>
    <font>
      <b/>
      <sz val="14"/>
      <name val="方正大标宋简体"/>
      <family val="0"/>
    </font>
    <font>
      <b/>
      <sz val="18"/>
      <name val="方正大标宋简体"/>
      <family val="0"/>
    </font>
    <font>
      <sz val="10.5"/>
      <name val="方正小标宋简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name val="宋体"/>
      <family val="0"/>
    </font>
    <font>
      <b/>
      <sz val="2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" fillId="0" borderId="0">
      <alignment/>
      <protection/>
    </xf>
    <xf numFmtId="0" fontId="34" fillId="0" borderId="3" applyNumberFormat="0" applyFill="0" applyAlignment="0" applyProtection="0"/>
    <xf numFmtId="0" fontId="26" fillId="7" borderId="0" applyNumberFormat="0" applyBorder="0" applyAlignment="0" applyProtection="0"/>
    <xf numFmtId="0" fontId="29" fillId="0" borderId="4" applyNumberFormat="0" applyFill="0" applyAlignment="0" applyProtection="0"/>
    <xf numFmtId="0" fontId="26" fillId="3" borderId="0" applyNumberFormat="0" applyBorder="0" applyAlignment="0" applyProtection="0"/>
    <xf numFmtId="0" fontId="35" fillId="2" borderId="5" applyNumberFormat="0" applyAlignment="0" applyProtection="0"/>
    <xf numFmtId="0" fontId="36" fillId="2" borderId="1" applyNumberFormat="0" applyAlignment="0" applyProtection="0"/>
    <xf numFmtId="0" fontId="3" fillId="0" borderId="0">
      <alignment/>
      <protection/>
    </xf>
    <xf numFmtId="0" fontId="37" fillId="8" borderId="6" applyNumberFormat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6" fillId="16" borderId="0" applyNumberFormat="0" applyBorder="0" applyAlignment="0" applyProtection="0"/>
    <xf numFmtId="0" fontId="3" fillId="0" borderId="0">
      <alignment vertical="center"/>
      <protection/>
    </xf>
    <xf numFmtId="0" fontId="0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/>
      <protection/>
    </xf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42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5" fontId="0" fillId="0" borderId="0" applyFont="0" applyFill="0" applyBorder="0" applyAlignment="0" applyProtection="0"/>
  </cellStyleXfs>
  <cellXfs count="349">
    <xf numFmtId="0" fontId="0" fillId="0" borderId="0" xfId="0" applyAlignment="1">
      <alignment vertical="center"/>
    </xf>
    <xf numFmtId="0" fontId="2" fillId="0" borderId="0" xfId="68" applyFont="1" applyFill="1" applyBorder="1" applyAlignment="1">
      <alignment horizontal="center" vertical="center"/>
      <protection/>
    </xf>
    <xf numFmtId="0" fontId="3" fillId="0" borderId="9" xfId="68" applyFont="1" applyFill="1" applyBorder="1" applyAlignment="1">
      <alignment vertical="center"/>
      <protection/>
    </xf>
    <xf numFmtId="0" fontId="3" fillId="0" borderId="9" xfId="68" applyFont="1" applyFill="1" applyBorder="1" applyAlignment="1">
      <alignment horizontal="right" vertical="center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0" xfId="106" applyFont="1" applyFill="1" applyBorder="1" applyAlignment="1">
      <alignment vertical="center" wrapText="1"/>
      <protection/>
    </xf>
    <xf numFmtId="176" fontId="3" fillId="0" borderId="10" xfId="107" applyNumberFormat="1" applyFont="1" applyFill="1" applyBorder="1" applyAlignment="1">
      <alignment horizontal="right" vertical="center" wrapText="1"/>
    </xf>
    <xf numFmtId="0" fontId="3" fillId="0" borderId="10" xfId="68" applyFont="1" applyFill="1" applyBorder="1" applyAlignment="1">
      <alignment vertical="center" wrapText="1"/>
      <protection/>
    </xf>
    <xf numFmtId="0" fontId="3" fillId="0" borderId="0" xfId="68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103" applyFont="1" applyFill="1" applyAlignment="1">
      <alignment vertical="center"/>
      <protection/>
    </xf>
    <xf numFmtId="178" fontId="7" fillId="0" borderId="0" xfId="104" applyNumberFormat="1" applyFont="1" applyFill="1" applyAlignment="1">
      <alignment horizontal="center" vertical="center"/>
      <protection/>
    </xf>
    <xf numFmtId="0" fontId="7" fillId="0" borderId="0" xfId="104" applyFont="1" applyFill="1" applyAlignment="1">
      <alignment vertical="center"/>
      <protection/>
    </xf>
    <xf numFmtId="0" fontId="3" fillId="0" borderId="0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17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left" vertical="center" wrapText="1"/>
    </xf>
    <xf numFmtId="41" fontId="3" fillId="0" borderId="10" xfId="0" applyNumberFormat="1" applyFont="1" applyFill="1" applyBorder="1" applyAlignment="1">
      <alignment vertical="center"/>
    </xf>
    <xf numFmtId="179" fontId="3" fillId="0" borderId="10" xfId="105" applyNumberFormat="1" applyFont="1" applyFill="1" applyBorder="1" applyAlignment="1">
      <alignment horizontal="right" vertical="center" wrapText="1"/>
      <protection/>
    </xf>
    <xf numFmtId="0" fontId="3" fillId="0" borderId="10" xfId="0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Fill="1" applyAlignment="1">
      <alignment vertical="center"/>
    </xf>
    <xf numFmtId="0" fontId="7" fillId="2" borderId="0" xfId="102" applyFont="1" applyFill="1" applyAlignment="1">
      <alignment vertical="center"/>
      <protection/>
    </xf>
    <xf numFmtId="179" fontId="7" fillId="0" borderId="0" xfId="101" applyNumberFormat="1" applyFont="1" applyFill="1" applyBorder="1" applyAlignment="1">
      <alignment horizontal="right" vertical="center"/>
      <protection/>
    </xf>
    <xf numFmtId="0" fontId="2" fillId="2" borderId="0" xfId="100" applyFont="1" applyFill="1" applyBorder="1" applyAlignment="1">
      <alignment horizontal="center" vertical="center"/>
      <protection/>
    </xf>
    <xf numFmtId="179" fontId="2" fillId="0" borderId="0" xfId="100" applyNumberFormat="1" applyFont="1" applyFill="1" applyBorder="1" applyAlignment="1">
      <alignment horizontal="center" vertical="center"/>
      <protection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vertical="center" wrapText="1"/>
    </xf>
    <xf numFmtId="178" fontId="2" fillId="0" borderId="0" xfId="100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0" xfId="100" applyFont="1" applyFill="1" applyAlignment="1">
      <alignment horizontal="center" vertical="center"/>
      <protection/>
    </xf>
    <xf numFmtId="179" fontId="8" fillId="0" borderId="0" xfId="100" applyNumberFormat="1" applyFont="1" applyFill="1" applyAlignment="1">
      <alignment horizontal="center" vertical="center"/>
      <protection/>
    </xf>
    <xf numFmtId="0" fontId="8" fillId="0" borderId="0" xfId="100" applyFont="1" applyFill="1" applyAlignment="1">
      <alignment horizontal="center" vertical="center"/>
      <protection/>
    </xf>
    <xf numFmtId="179" fontId="3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0" fontId="3" fillId="0" borderId="0" xfId="91" applyFill="1">
      <alignment vertical="center"/>
      <protection/>
    </xf>
    <xf numFmtId="0" fontId="5" fillId="0" borderId="0" xfId="91" applyFont="1" applyFill="1">
      <alignment vertical="center"/>
      <protection/>
    </xf>
    <xf numFmtId="0" fontId="10" fillId="0" borderId="0" xfId="78" applyFont="1" applyFill="1" applyBorder="1" applyAlignment="1">
      <alignment horizontal="center" vertical="center"/>
      <protection/>
    </xf>
    <xf numFmtId="0" fontId="10" fillId="0" borderId="0" xfId="78" applyFont="1" applyFill="1" applyBorder="1" applyAlignment="1">
      <alignment horizontal="center" vertical="center"/>
      <protection/>
    </xf>
    <xf numFmtId="0" fontId="3" fillId="0" borderId="0" xfId="91" applyFill="1" applyAlignment="1">
      <alignment vertical="center"/>
      <protection/>
    </xf>
    <xf numFmtId="0" fontId="1" fillId="0" borderId="0" xfId="91" applyFont="1" applyFill="1" applyAlignment="1">
      <alignment horizontal="right" vertical="center"/>
      <protection/>
    </xf>
    <xf numFmtId="0" fontId="3" fillId="0" borderId="10" xfId="91" applyFont="1" applyFill="1" applyBorder="1" applyAlignment="1">
      <alignment horizontal="center" vertical="center"/>
      <protection/>
    </xf>
    <xf numFmtId="0" fontId="3" fillId="0" borderId="10" xfId="91" applyFont="1" applyFill="1" applyBorder="1" applyAlignment="1">
      <alignment horizontal="center" vertical="center"/>
      <protection/>
    </xf>
    <xf numFmtId="0" fontId="3" fillId="0" borderId="0" xfId="92" applyFill="1">
      <alignment vertical="center"/>
      <protection/>
    </xf>
    <xf numFmtId="0" fontId="3" fillId="0" borderId="0" xfId="92" applyFill="1">
      <alignment vertical="center"/>
      <protection/>
    </xf>
    <xf numFmtId="0" fontId="10" fillId="0" borderId="0" xfId="92" applyFont="1" applyFill="1" applyAlignment="1">
      <alignment horizontal="center" vertical="center"/>
      <protection/>
    </xf>
    <xf numFmtId="0" fontId="10" fillId="0" borderId="0" xfId="92" applyFont="1" applyFill="1" applyAlignment="1">
      <alignment horizontal="center" vertical="center"/>
      <protection/>
    </xf>
    <xf numFmtId="0" fontId="3" fillId="0" borderId="0" xfId="92" applyFont="1" applyFill="1" applyAlignment="1">
      <alignment vertical="center"/>
      <protection/>
    </xf>
    <xf numFmtId="0" fontId="3" fillId="0" borderId="0" xfId="92" applyFont="1" applyFill="1" applyAlignment="1">
      <alignment horizontal="right" vertical="center"/>
      <protection/>
    </xf>
    <xf numFmtId="0" fontId="3" fillId="0" borderId="11" xfId="72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72" applyFont="1" applyFill="1" applyBorder="1" applyAlignment="1">
      <alignment horizontal="center" vertical="center" wrapText="1"/>
      <protection/>
    </xf>
    <xf numFmtId="0" fontId="3" fillId="0" borderId="11" xfId="72" applyFont="1" applyFill="1" applyBorder="1" applyAlignment="1">
      <alignment horizontal="left" vertical="center" wrapText="1"/>
      <protection/>
    </xf>
    <xf numFmtId="0" fontId="3" fillId="0" borderId="10" xfId="92" applyFont="1" applyFill="1" applyBorder="1" applyAlignment="1">
      <alignment horizontal="center" vertical="center"/>
      <protection/>
    </xf>
    <xf numFmtId="0" fontId="3" fillId="0" borderId="10" xfId="92" applyFont="1" applyFill="1" applyBorder="1" applyAlignment="1">
      <alignment horizontal="center" vertical="center"/>
      <protection/>
    </xf>
    <xf numFmtId="0" fontId="3" fillId="0" borderId="10" xfId="7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99" applyFont="1" applyFill="1" applyBorder="1" applyAlignment="1">
      <alignment vertical="center"/>
      <protection/>
    </xf>
    <xf numFmtId="0" fontId="7" fillId="0" borderId="0" xfId="71" applyFont="1" applyFill="1" applyBorder="1" applyAlignment="1">
      <alignment horizontal="center" vertical="center"/>
      <protection/>
    </xf>
    <xf numFmtId="0" fontId="2" fillId="0" borderId="0" xfId="72" applyFont="1" applyFill="1" applyBorder="1" applyAlignment="1">
      <alignment horizontal="center" vertical="center" wrapText="1"/>
      <protection/>
    </xf>
    <xf numFmtId="0" fontId="2" fillId="0" borderId="0" xfId="72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7" fillId="0" borderId="0" xfId="71" applyFont="1" applyFill="1" applyBorder="1" applyAlignment="1">
      <alignment vertical="center"/>
      <protection/>
    </xf>
    <xf numFmtId="0" fontId="7" fillId="0" borderId="0" xfId="71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horizontal="left" vertical="center" inden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7" fillId="0" borderId="0" xfId="91" applyFont="1" applyFill="1" applyAlignment="1">
      <alignment vertical="center"/>
      <protection/>
    </xf>
    <xf numFmtId="0" fontId="7" fillId="0" borderId="0" xfId="91" applyFont="1" applyFill="1" applyAlignment="1">
      <alignment vertical="center"/>
      <protection/>
    </xf>
    <xf numFmtId="0" fontId="2" fillId="0" borderId="0" xfId="78" applyFont="1" applyFill="1" applyBorder="1" applyAlignment="1">
      <alignment horizontal="center" vertical="center"/>
      <protection/>
    </xf>
    <xf numFmtId="0" fontId="2" fillId="0" borderId="0" xfId="78" applyFont="1" applyFill="1" applyBorder="1" applyAlignment="1">
      <alignment horizontal="center" vertical="center"/>
      <protection/>
    </xf>
    <xf numFmtId="0" fontId="2" fillId="0" borderId="0" xfId="78" applyFont="1" applyFill="1" applyBorder="1" applyAlignment="1">
      <alignment vertical="center"/>
      <protection/>
    </xf>
    <xf numFmtId="0" fontId="11" fillId="0" borderId="0" xfId="91" applyFont="1" applyFill="1" applyBorder="1" applyAlignment="1">
      <alignment vertical="center"/>
      <protection/>
    </xf>
    <xf numFmtId="0" fontId="11" fillId="0" borderId="0" xfId="91" applyFont="1" applyFill="1" applyBorder="1" applyAlignment="1">
      <alignment vertical="center"/>
      <protection/>
    </xf>
    <xf numFmtId="0" fontId="11" fillId="0" borderId="0" xfId="91" applyFont="1" applyFill="1" applyBorder="1" applyAlignment="1">
      <alignment horizontal="right" vertical="center"/>
      <protection/>
    </xf>
    <xf numFmtId="0" fontId="3" fillId="0" borderId="11" xfId="91" applyFont="1" applyFill="1" applyBorder="1" applyAlignment="1">
      <alignment horizontal="center" vertical="center" wrapText="1"/>
      <protection/>
    </xf>
    <xf numFmtId="0" fontId="3" fillId="0" borderId="10" xfId="78" applyFont="1" applyFill="1" applyBorder="1" applyAlignment="1">
      <alignment horizontal="center" vertical="center" wrapText="1"/>
      <protection/>
    </xf>
    <xf numFmtId="0" fontId="3" fillId="0" borderId="10" xfId="91" applyFont="1" applyFill="1" applyBorder="1" applyAlignment="1">
      <alignment horizontal="center" vertical="center" wrapText="1"/>
      <protection/>
    </xf>
    <xf numFmtId="0" fontId="11" fillId="0" borderId="0" xfId="9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left" vertical="center"/>
    </xf>
    <xf numFmtId="180" fontId="12" fillId="0" borderId="10" xfId="98" applyNumberFormat="1" applyFont="1" applyFill="1" applyBorder="1" applyAlignment="1">
      <alignment horizontal="center" vertical="center" wrapText="1"/>
      <protection/>
    </xf>
    <xf numFmtId="0" fontId="3" fillId="0" borderId="0" xfId="91" applyFont="1" applyFill="1" applyAlignment="1">
      <alignment vertical="center" wrapText="1"/>
      <protection/>
    </xf>
    <xf numFmtId="0" fontId="3" fillId="0" borderId="0" xfId="91" applyFont="1" applyFill="1" applyAlignment="1">
      <alignment vertical="center" wrapText="1"/>
      <protection/>
    </xf>
    <xf numFmtId="0" fontId="3" fillId="0" borderId="0" xfId="91" applyFill="1" applyAlignment="1">
      <alignment vertical="center" wrapText="1"/>
      <protection/>
    </xf>
    <xf numFmtId="0" fontId="3" fillId="0" borderId="0" xfId="91" applyFont="1" applyFill="1">
      <alignment vertical="center"/>
      <protection/>
    </xf>
    <xf numFmtId="0" fontId="3" fillId="0" borderId="0" xfId="91" applyFont="1" applyFill="1">
      <alignment vertical="center"/>
      <protection/>
    </xf>
    <xf numFmtId="0" fontId="3" fillId="0" borderId="0" xfId="9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3" fillId="0" borderId="10" xfId="91" applyFont="1" applyFill="1" applyBorder="1" applyAlignment="1">
      <alignment horizontal="center" vertical="center" wrapText="1"/>
      <protection/>
    </xf>
    <xf numFmtId="0" fontId="3" fillId="0" borderId="10" xfId="91" applyFont="1" applyFill="1" applyBorder="1" applyAlignment="1">
      <alignment vertical="center" wrapText="1"/>
      <protection/>
    </xf>
    <xf numFmtId="176" fontId="3" fillId="0" borderId="10" xfId="91" applyNumberFormat="1" applyFont="1" applyFill="1" applyBorder="1" applyAlignment="1">
      <alignment horizontal="center" vertical="center"/>
      <protection/>
    </xf>
    <xf numFmtId="0" fontId="3" fillId="0" borderId="0" xfId="91" applyFont="1" applyFill="1" applyAlignment="1">
      <alignment vertical="center"/>
      <protection/>
    </xf>
    <xf numFmtId="0" fontId="7" fillId="0" borderId="0" xfId="92" applyFont="1" applyFill="1" applyAlignment="1">
      <alignment vertical="center"/>
      <protection/>
    </xf>
    <xf numFmtId="0" fontId="7" fillId="0" borderId="0" xfId="92" applyFont="1" applyFill="1" applyAlignment="1">
      <alignment vertical="center"/>
      <protection/>
    </xf>
    <xf numFmtId="0" fontId="2" fillId="0" borderId="0" xfId="92" applyFont="1" applyFill="1" applyAlignment="1">
      <alignment horizontal="center" vertical="center"/>
      <protection/>
    </xf>
    <xf numFmtId="0" fontId="2" fillId="0" borderId="0" xfId="92" applyFont="1" applyFill="1" applyAlignment="1">
      <alignment horizontal="center" vertical="center"/>
      <protection/>
    </xf>
    <xf numFmtId="0" fontId="11" fillId="0" borderId="0" xfId="92" applyFont="1" applyFill="1" applyAlignment="1">
      <alignment vertical="center"/>
      <protection/>
    </xf>
    <xf numFmtId="0" fontId="11" fillId="0" borderId="0" xfId="92" applyFont="1" applyFill="1" applyAlignment="1">
      <alignment vertical="center"/>
      <protection/>
    </xf>
    <xf numFmtId="0" fontId="3" fillId="0" borderId="10" xfId="97" applyFont="1" applyFill="1" applyBorder="1" applyAlignment="1">
      <alignment horizontal="center" vertical="center"/>
      <protection/>
    </xf>
    <xf numFmtId="49" fontId="3" fillId="0" borderId="10" xfId="96" applyNumberFormat="1" applyFont="1" applyFill="1" applyBorder="1" applyAlignment="1">
      <alignment horizontal="center" vertical="center"/>
      <protection/>
    </xf>
    <xf numFmtId="179" fontId="3" fillId="0" borderId="10" xfId="95" applyNumberFormat="1" applyFont="1" applyFill="1" applyBorder="1" applyAlignment="1">
      <alignment horizontal="center" vertical="center"/>
      <protection/>
    </xf>
    <xf numFmtId="3" fontId="3" fillId="2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76" applyFont="1" applyFill="1" applyBorder="1" applyAlignment="1">
      <alignment horizontal="center" vertical="center"/>
      <protection/>
    </xf>
    <xf numFmtId="0" fontId="2" fillId="0" borderId="0" xfId="76" applyFont="1" applyFill="1" applyBorder="1" applyAlignment="1">
      <alignment horizontal="center" vertical="center"/>
      <protection/>
    </xf>
    <xf numFmtId="0" fontId="2" fillId="0" borderId="0" xfId="76" applyFont="1" applyFill="1" applyBorder="1" applyAlignment="1">
      <alignment horizontal="center" vertical="center"/>
      <protection/>
    </xf>
    <xf numFmtId="0" fontId="3" fillId="0" borderId="0" xfId="76" applyFont="1" applyFill="1" applyBorder="1" applyAlignment="1">
      <alignment horizontal="center" vertical="center"/>
      <protection/>
    </xf>
    <xf numFmtId="0" fontId="3" fillId="0" borderId="0" xfId="76" applyFont="1" applyFill="1" applyBorder="1" applyAlignment="1">
      <alignment horizontal="center" vertical="center"/>
      <protection/>
    </xf>
    <xf numFmtId="0" fontId="3" fillId="0" borderId="0" xfId="76" applyFont="1" applyFill="1" applyBorder="1" applyAlignment="1">
      <alignment vertical="center"/>
      <protection/>
    </xf>
    <xf numFmtId="0" fontId="3" fillId="0" borderId="9" xfId="76" applyFont="1" applyFill="1" applyBorder="1" applyAlignment="1">
      <alignment horizontal="right" vertical="center"/>
      <protection/>
    </xf>
    <xf numFmtId="0" fontId="3" fillId="0" borderId="11" xfId="76" applyFont="1" applyFill="1" applyBorder="1" applyAlignment="1">
      <alignment horizontal="center" vertical="center"/>
      <protection/>
    </xf>
    <xf numFmtId="0" fontId="3" fillId="0" borderId="10" xfId="76" applyFont="1" applyFill="1" applyBorder="1" applyAlignment="1">
      <alignment horizontal="center" vertical="center"/>
      <protection/>
    </xf>
    <xf numFmtId="0" fontId="3" fillId="0" borderId="10" xfId="94" applyFont="1" applyFill="1" applyBorder="1" applyAlignment="1">
      <alignment horizontal="center" vertical="center" wrapText="1"/>
      <protection/>
    </xf>
    <xf numFmtId="0" fontId="3" fillId="0" borderId="10" xfId="76" applyFont="1" applyFill="1" applyBorder="1" applyAlignment="1">
      <alignment horizontal="center" vertical="center" wrapText="1"/>
      <protection/>
    </xf>
    <xf numFmtId="49" fontId="3" fillId="0" borderId="10" xfId="76" applyNumberFormat="1" applyFont="1" applyFill="1" applyBorder="1" applyAlignment="1" applyProtection="1">
      <alignment horizontal="left" vertical="center" wrapText="1"/>
      <protection/>
    </xf>
    <xf numFmtId="176" fontId="3" fillId="0" borderId="10" xfId="76" applyNumberFormat="1" applyFont="1" applyFill="1" applyBorder="1" applyAlignment="1">
      <alignment horizontal="right" vertical="center"/>
      <protection/>
    </xf>
    <xf numFmtId="0" fontId="3" fillId="0" borderId="10" xfId="76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7" fillId="0" borderId="0" xfId="93" applyFont="1" applyFill="1" applyAlignment="1">
      <alignment vertical="center"/>
      <protection/>
    </xf>
    <xf numFmtId="0" fontId="7" fillId="0" borderId="0" xfId="93" applyFont="1" applyFill="1" applyAlignment="1">
      <alignment horizontal="center" vertical="center"/>
      <protection/>
    </xf>
    <xf numFmtId="181" fontId="7" fillId="0" borderId="0" xfId="76" applyNumberFormat="1" applyFont="1" applyFill="1" applyBorder="1" applyAlignment="1">
      <alignment horizontal="center" vertical="center"/>
      <protection/>
    </xf>
    <xf numFmtId="0" fontId="11" fillId="0" borderId="0" xfId="76" applyFont="1" applyFill="1" applyBorder="1" applyAlignment="1">
      <alignment horizontal="center" vertical="center"/>
      <protection/>
    </xf>
    <xf numFmtId="0" fontId="11" fillId="0" borderId="0" xfId="76" applyFont="1" applyFill="1" applyBorder="1" applyAlignment="1">
      <alignment horizontal="center" vertical="center"/>
      <protection/>
    </xf>
    <xf numFmtId="181" fontId="11" fillId="0" borderId="0" xfId="76" applyNumberFormat="1" applyFont="1" applyFill="1" applyBorder="1" applyAlignment="1">
      <alignment horizontal="center" vertical="center"/>
      <protection/>
    </xf>
    <xf numFmtId="0" fontId="11" fillId="0" borderId="11" xfId="76" applyFont="1" applyFill="1" applyBorder="1" applyAlignment="1">
      <alignment horizontal="center" vertical="center"/>
      <protection/>
    </xf>
    <xf numFmtId="0" fontId="11" fillId="0" borderId="10" xfId="72" applyFont="1" applyFill="1" applyBorder="1" applyAlignment="1">
      <alignment horizontal="center" vertical="center" wrapText="1"/>
      <protection/>
    </xf>
    <xf numFmtId="181" fontId="11" fillId="0" borderId="10" xfId="0" applyNumberFormat="1" applyFont="1" applyFill="1" applyBorder="1" applyAlignment="1">
      <alignment horizontal="center" vertical="center" wrapText="1"/>
    </xf>
    <xf numFmtId="49" fontId="11" fillId="0" borderId="10" xfId="72" applyNumberFormat="1" applyFont="1" applyFill="1" applyBorder="1" applyAlignment="1" applyProtection="1">
      <alignment horizontal="left" vertical="center" wrapText="1"/>
      <protection/>
    </xf>
    <xf numFmtId="176" fontId="11" fillId="0" borderId="10" xfId="76" applyNumberFormat="1" applyFont="1" applyFill="1" applyBorder="1" applyAlignment="1">
      <alignment horizontal="center" vertical="center" wrapText="1"/>
      <protection/>
    </xf>
    <xf numFmtId="181" fontId="11" fillId="0" borderId="10" xfId="76" applyNumberFormat="1" applyFont="1" applyFill="1" applyBorder="1" applyAlignment="1">
      <alignment horizontal="center" vertical="center"/>
      <protection/>
    </xf>
    <xf numFmtId="0" fontId="11" fillId="0" borderId="10" xfId="72" applyFont="1" applyFill="1" applyBorder="1" applyAlignment="1">
      <alignment vertical="center" wrapText="1"/>
      <protection/>
    </xf>
    <xf numFmtId="178" fontId="11" fillId="0" borderId="10" xfId="76" applyNumberFormat="1" applyFont="1" applyFill="1" applyBorder="1" applyAlignment="1">
      <alignment horizontal="center" vertical="center" wrapText="1"/>
      <protection/>
    </xf>
    <xf numFmtId="178" fontId="1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178" fontId="11" fillId="0" borderId="10" xfId="76" applyNumberFormat="1" applyFont="1" applyFill="1" applyBorder="1" applyAlignment="1" applyProtection="1">
      <alignment horizontal="center" vertical="center" wrapText="1"/>
      <protection/>
    </xf>
    <xf numFmtId="181" fontId="11" fillId="0" borderId="10" xfId="76" applyNumberFormat="1" applyFont="1" applyFill="1" applyBorder="1" applyAlignment="1" applyProtection="1">
      <alignment horizontal="center" vertical="center" wrapText="1"/>
      <protection/>
    </xf>
    <xf numFmtId="181" fontId="11" fillId="0" borderId="10" xfId="76" applyNumberFormat="1" applyFont="1" applyFill="1" applyBorder="1" applyAlignment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76" applyFont="1" applyFill="1" applyBorder="1" applyAlignment="1">
      <alignment horizontal="center" vertical="center"/>
      <protection/>
    </xf>
    <xf numFmtId="181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92" applyFont="1" applyFill="1" applyBorder="1" applyAlignment="1">
      <alignment vertical="center"/>
      <protection/>
    </xf>
    <xf numFmtId="181" fontId="11" fillId="0" borderId="10" xfId="0" applyNumberFormat="1" applyFont="1" applyFill="1" applyBorder="1" applyAlignment="1">
      <alignment vertical="center"/>
    </xf>
    <xf numFmtId="181" fontId="11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 applyProtection="1">
      <alignment vertical="center" wrapText="1"/>
      <protection/>
    </xf>
    <xf numFmtId="181" fontId="11" fillId="0" borderId="13" xfId="0" applyNumberFormat="1" applyFont="1" applyFill="1" applyBorder="1" applyAlignment="1">
      <alignment horizontal="right" vertical="center"/>
    </xf>
    <xf numFmtId="181" fontId="11" fillId="0" borderId="10" xfId="92" applyNumberFormat="1" applyFont="1" applyFill="1" applyBorder="1" applyAlignment="1">
      <alignment horizontal="right"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91" applyFont="1" applyFill="1" applyAlignment="1">
      <alignment vertical="center"/>
      <protection/>
    </xf>
    <xf numFmtId="0" fontId="3" fillId="0" borderId="0" xfId="91" applyFont="1" applyFill="1" applyAlignment="1">
      <alignment horizontal="right" vertical="center"/>
      <protection/>
    </xf>
    <xf numFmtId="0" fontId="3" fillId="0" borderId="10" xfId="78" applyFont="1" applyFill="1" applyBorder="1" applyAlignment="1">
      <alignment horizontal="center" vertical="center" wrapText="1"/>
      <protection/>
    </xf>
    <xf numFmtId="0" fontId="3" fillId="0" borderId="0" xfId="91" applyFont="1" applyFill="1" applyAlignment="1">
      <alignment vertical="center" wrapText="1"/>
      <protection/>
    </xf>
    <xf numFmtId="0" fontId="3" fillId="0" borderId="0" xfId="91" applyFont="1" applyFill="1" applyAlignment="1">
      <alignment vertical="center" wrapText="1"/>
      <protection/>
    </xf>
    <xf numFmtId="182" fontId="7" fillId="0" borderId="0" xfId="91" applyNumberFormat="1" applyFont="1" applyFill="1" applyAlignment="1">
      <alignment vertical="center"/>
      <protection/>
    </xf>
    <xf numFmtId="0" fontId="8" fillId="0" borderId="0" xfId="78" applyFont="1" applyFill="1" applyBorder="1" applyAlignment="1">
      <alignment horizontal="center" vertical="center"/>
      <protection/>
    </xf>
    <xf numFmtId="0" fontId="8" fillId="0" borderId="0" xfId="78" applyFont="1" applyFill="1" applyBorder="1" applyAlignment="1">
      <alignment horizontal="center" vertical="center"/>
      <protection/>
    </xf>
    <xf numFmtId="0" fontId="3" fillId="0" borderId="0" xfId="91" applyFont="1" applyFill="1" applyAlignment="1">
      <alignment vertical="center"/>
      <protection/>
    </xf>
    <xf numFmtId="0" fontId="3" fillId="0" borderId="0" xfId="91" applyFont="1" applyFill="1" applyAlignment="1">
      <alignment vertical="center"/>
      <protection/>
    </xf>
    <xf numFmtId="0" fontId="3" fillId="0" borderId="0" xfId="91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5" fillId="0" borderId="0" xfId="91" applyFont="1" applyFill="1" applyBorder="1" applyAlignment="1">
      <alignment vertical="center"/>
      <protection/>
    </xf>
    <xf numFmtId="0" fontId="3" fillId="0" borderId="0" xfId="91" applyFill="1" applyBorder="1" applyAlignment="1">
      <alignment vertical="center"/>
      <protection/>
    </xf>
    <xf numFmtId="0" fontId="1" fillId="0" borderId="0" xfId="91" applyFont="1" applyFill="1" applyBorder="1" applyAlignment="1">
      <alignment horizontal="center" vertical="center"/>
      <protection/>
    </xf>
    <xf numFmtId="0" fontId="5" fillId="0" borderId="11" xfId="91" applyFont="1" applyFill="1" applyBorder="1" applyAlignment="1">
      <alignment horizontal="center" vertical="center" wrapText="1"/>
      <protection/>
    </xf>
    <xf numFmtId="0" fontId="5" fillId="0" borderId="10" xfId="78" applyFont="1" applyFill="1" applyBorder="1" applyAlignment="1">
      <alignment horizontal="center" vertical="center" wrapText="1"/>
      <protection/>
    </xf>
    <xf numFmtId="0" fontId="5" fillId="0" borderId="11" xfId="78" applyFont="1" applyFill="1" applyBorder="1" applyAlignment="1">
      <alignment horizontal="center" vertical="center" wrapText="1"/>
      <protection/>
    </xf>
    <xf numFmtId="176" fontId="3" fillId="0" borderId="10" xfId="91" applyNumberFormat="1" applyFont="1" applyFill="1" applyBorder="1" applyAlignment="1">
      <alignment vertical="center"/>
      <protection/>
    </xf>
    <xf numFmtId="179" fontId="3" fillId="0" borderId="10" xfId="91" applyNumberFormat="1" applyFont="1" applyFill="1" applyBorder="1" applyAlignment="1">
      <alignment vertical="center"/>
      <protection/>
    </xf>
    <xf numFmtId="176" fontId="3" fillId="0" borderId="0" xfId="91" applyNumberFormat="1" applyFont="1" applyFill="1" applyBorder="1" applyAlignment="1">
      <alignment vertical="center"/>
      <protection/>
    </xf>
    <xf numFmtId="179" fontId="0" fillId="0" borderId="0" xfId="0" applyNumberFormat="1" applyAlignment="1">
      <alignment horizontal="center" vertical="center"/>
    </xf>
    <xf numFmtId="0" fontId="7" fillId="0" borderId="0" xfId="97" applyFont="1" applyFill="1" applyBorder="1" applyAlignment="1" applyProtection="1">
      <alignment vertical="center" wrapText="1"/>
      <protection locked="0"/>
    </xf>
    <xf numFmtId="179" fontId="7" fillId="0" borderId="0" xfId="97" applyNumberFormat="1" applyFont="1" applyFill="1" applyBorder="1" applyAlignment="1" applyProtection="1">
      <alignment horizontal="center" vertical="center"/>
      <protection locked="0"/>
    </xf>
    <xf numFmtId="0" fontId="15" fillId="0" borderId="0" xfId="97" applyFont="1" applyFill="1" applyBorder="1" applyAlignment="1" applyProtection="1">
      <alignment horizontal="center" vertical="center"/>
      <protection locked="0"/>
    </xf>
    <xf numFmtId="179" fontId="15" fillId="0" borderId="0" xfId="97" applyNumberFormat="1" applyFont="1" applyFill="1" applyBorder="1" applyAlignment="1" applyProtection="1">
      <alignment horizontal="center" vertical="center"/>
      <protection locked="0"/>
    </xf>
    <xf numFmtId="179" fontId="11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9" fontId="11" fillId="0" borderId="0" xfId="0" applyNumberFormat="1" applyFont="1" applyFill="1" applyBorder="1" applyAlignment="1">
      <alignment horizontal="center" vertical="center" wrapText="1"/>
    </xf>
    <xf numFmtId="0" fontId="16" fillId="0" borderId="0" xfId="68" applyFont="1" applyFill="1" applyBorder="1" applyAlignment="1">
      <alignment horizontal="center" vertical="center" wrapText="1"/>
      <protection/>
    </xf>
    <xf numFmtId="0" fontId="16" fillId="0" borderId="0" xfId="68" applyFont="1" applyFill="1" applyBorder="1" applyAlignment="1">
      <alignment horizontal="center" vertical="center" wrapText="1"/>
      <protection/>
    </xf>
    <xf numFmtId="0" fontId="17" fillId="0" borderId="0" xfId="68" applyFont="1" applyFill="1" applyBorder="1" applyAlignment="1">
      <alignment horizontal="center" vertical="center"/>
      <protection/>
    </xf>
    <xf numFmtId="0" fontId="11" fillId="0" borderId="9" xfId="68" applyFont="1" applyFill="1" applyBorder="1" applyAlignment="1">
      <alignment horizontal="right" vertical="center"/>
      <protection/>
    </xf>
    <xf numFmtId="0" fontId="3" fillId="0" borderId="14" xfId="68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17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183" fontId="0" fillId="0" borderId="0" xfId="0" applyNumberFormat="1" applyFill="1" applyAlignment="1">
      <alignment vertical="center"/>
    </xf>
    <xf numFmtId="183" fontId="18" fillId="0" borderId="0" xfId="0" applyNumberFormat="1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center"/>
    </xf>
    <xf numFmtId="183" fontId="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 vertical="center"/>
    </xf>
    <xf numFmtId="183" fontId="19" fillId="0" borderId="0" xfId="0" applyNumberFormat="1" applyFont="1" applyFill="1" applyBorder="1" applyAlignment="1">
      <alignment horizontal="center" vertical="center"/>
    </xf>
    <xf numFmtId="183" fontId="2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83" fontId="9" fillId="0" borderId="0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horizontal="right" vertical="center"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183" fontId="20" fillId="0" borderId="10" xfId="0" applyNumberFormat="1" applyFont="1" applyFill="1" applyBorder="1" applyAlignment="1" applyProtection="1">
      <alignment horizontal="center" vertical="center"/>
      <protection/>
    </xf>
    <xf numFmtId="183" fontId="20" fillId="0" borderId="14" xfId="0" applyNumberFormat="1" applyFont="1" applyFill="1" applyBorder="1" applyAlignment="1" applyProtection="1">
      <alignment horizontal="center" vertical="center"/>
      <protection/>
    </xf>
    <xf numFmtId="183" fontId="20" fillId="0" borderId="16" xfId="0" applyNumberFormat="1" applyFont="1" applyFill="1" applyBorder="1" applyAlignment="1" applyProtection="1">
      <alignment horizontal="center" vertical="center"/>
      <protection/>
    </xf>
    <xf numFmtId="183" fontId="20" fillId="0" borderId="10" xfId="0" applyNumberFormat="1" applyFont="1" applyFill="1" applyBorder="1" applyAlignment="1" applyProtection="1">
      <alignment horizontal="center" vertical="center"/>
      <protection/>
    </xf>
    <xf numFmtId="183" fontId="21" fillId="0" borderId="10" xfId="0" applyNumberFormat="1" applyFont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20" fillId="0" borderId="14" xfId="0" applyNumberFormat="1" applyFont="1" applyFill="1" applyBorder="1" applyAlignment="1" applyProtection="1">
      <alignment horizontal="left" vertical="center"/>
      <protection/>
    </xf>
    <xf numFmtId="183" fontId="9" fillId="0" borderId="14" xfId="0" applyNumberFormat="1" applyFont="1" applyFill="1" applyBorder="1" applyAlignment="1" applyProtection="1">
      <alignment horizontal="center" vertical="center"/>
      <protection/>
    </xf>
    <xf numFmtId="183" fontId="9" fillId="0" borderId="10" xfId="0" applyNumberFormat="1" applyFont="1" applyFill="1" applyBorder="1" applyAlignment="1" applyProtection="1">
      <alignment horizontal="center" vertical="center"/>
      <protection/>
    </xf>
    <xf numFmtId="183" fontId="18" fillId="0" borderId="10" xfId="0" applyNumberFormat="1" applyFont="1" applyBorder="1" applyAlignment="1">
      <alignment vertical="center"/>
    </xf>
    <xf numFmtId="183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183" fontId="18" fillId="0" borderId="10" xfId="0" applyNumberFormat="1" applyFont="1" applyBorder="1" applyAlignment="1">
      <alignment vertical="center"/>
    </xf>
    <xf numFmtId="183" fontId="18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0" fontId="7" fillId="0" borderId="0" xfId="87" applyNumberFormat="1" applyFont="1" applyFill="1" applyAlignment="1" applyProtection="1">
      <alignment vertical="center" wrapText="1"/>
      <protection/>
    </xf>
    <xf numFmtId="0" fontId="13" fillId="0" borderId="0" xfId="88" applyFont="1" applyFill="1" applyAlignment="1">
      <alignment vertical="center"/>
      <protection/>
    </xf>
    <xf numFmtId="0" fontId="8" fillId="0" borderId="0" xfId="76" applyFont="1" applyFill="1" applyBorder="1" applyAlignment="1">
      <alignment horizontal="center" vertical="center"/>
      <protection/>
    </xf>
    <xf numFmtId="0" fontId="8" fillId="0" borderId="0" xfId="76" applyFont="1" applyFill="1" applyBorder="1" applyAlignment="1">
      <alignment horizontal="center" vertical="center"/>
      <protection/>
    </xf>
    <xf numFmtId="0" fontId="3" fillId="0" borderId="0" xfId="88" applyFont="1" applyFill="1" applyAlignment="1">
      <alignment vertical="center"/>
      <protection/>
    </xf>
    <xf numFmtId="0" fontId="3" fillId="0" borderId="0" xfId="88" applyFont="1" applyFill="1" applyAlignment="1">
      <alignment horizontal="center" vertical="center"/>
      <protection/>
    </xf>
    <xf numFmtId="0" fontId="3" fillId="0" borderId="0" xfId="88" applyFont="1" applyFill="1" applyAlignment="1">
      <alignment vertical="center"/>
      <protection/>
    </xf>
    <xf numFmtId="0" fontId="3" fillId="0" borderId="0" xfId="88" applyFont="1" applyFill="1" applyAlignment="1">
      <alignment horizontal="right" vertical="center"/>
      <protection/>
    </xf>
    <xf numFmtId="0" fontId="3" fillId="0" borderId="10" xfId="88" applyFont="1" applyFill="1" applyBorder="1" applyAlignment="1">
      <alignment horizontal="center" vertical="center"/>
      <protection/>
    </xf>
    <xf numFmtId="0" fontId="3" fillId="0" borderId="10" xfId="88" applyFont="1" applyFill="1" applyBorder="1" applyAlignment="1">
      <alignment horizontal="center" vertical="center" wrapText="1"/>
      <protection/>
    </xf>
    <xf numFmtId="0" fontId="3" fillId="0" borderId="10" xfId="88" applyNumberFormat="1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right" vertical="center" wrapText="1"/>
    </xf>
    <xf numFmtId="176" fontId="3" fillId="0" borderId="10" xfId="88" applyNumberFormat="1" applyFont="1" applyFill="1" applyBorder="1" applyAlignment="1">
      <alignment horizontal="right" vertical="center"/>
      <protection/>
    </xf>
    <xf numFmtId="179" fontId="3" fillId="0" borderId="10" xfId="86" applyNumberFormat="1" applyFont="1" applyFill="1" applyBorder="1" applyAlignment="1">
      <alignment vertical="center"/>
      <protection/>
    </xf>
    <xf numFmtId="0" fontId="3" fillId="0" borderId="10" xfId="86" applyFont="1" applyFill="1" applyBorder="1" applyAlignment="1">
      <alignment vertical="center"/>
      <protection/>
    </xf>
    <xf numFmtId="0" fontId="3" fillId="0" borderId="10" xfId="88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3" fontId="3" fillId="0" borderId="10" xfId="82" applyNumberFormat="1" applyFont="1" applyFill="1" applyBorder="1" applyAlignment="1" applyProtection="1">
      <alignment horizontal="center" vertical="center"/>
      <protection/>
    </xf>
    <xf numFmtId="9" fontId="3" fillId="0" borderId="10" xfId="25" applyNumberFormat="1" applyFont="1" applyFill="1" applyBorder="1" applyAlignment="1">
      <alignment horizontal="center" vertical="center" wrapText="1"/>
    </xf>
    <xf numFmtId="3" fontId="3" fillId="0" borderId="10" xfId="83" applyNumberFormat="1" applyFont="1" applyFill="1" applyBorder="1" applyAlignment="1" applyProtection="1">
      <alignment horizontal="center" vertical="center"/>
      <protection/>
    </xf>
    <xf numFmtId="3" fontId="3" fillId="0" borderId="10" xfId="80" applyNumberFormat="1" applyFont="1" applyFill="1" applyBorder="1" applyAlignment="1" applyProtection="1">
      <alignment horizontal="center" vertical="center"/>
      <protection/>
    </xf>
    <xf numFmtId="0" fontId="3" fillId="0" borderId="10" xfId="73" applyNumberFormat="1" applyFont="1" applyFill="1" applyBorder="1" applyAlignment="1" applyProtection="1">
      <alignment horizontal="left" vertical="center"/>
      <protection/>
    </xf>
    <xf numFmtId="3" fontId="3" fillId="0" borderId="10" xfId="77" applyNumberFormat="1" applyFont="1" applyFill="1" applyBorder="1" applyAlignment="1" applyProtection="1">
      <alignment horizontal="center" vertical="center"/>
      <protection/>
    </xf>
    <xf numFmtId="3" fontId="3" fillId="0" borderId="10" xfId="31" applyNumberFormat="1" applyFont="1" applyFill="1" applyBorder="1" applyAlignment="1" applyProtection="1">
      <alignment horizontal="center" vertical="center"/>
      <protection/>
    </xf>
    <xf numFmtId="3" fontId="3" fillId="0" borderId="10" xfId="50" applyNumberFormat="1" applyFont="1" applyFill="1" applyBorder="1" applyAlignment="1" applyProtection="1">
      <alignment horizontal="center" vertical="center"/>
      <protection/>
    </xf>
    <xf numFmtId="3" fontId="3" fillId="0" borderId="10" xfId="81" applyNumberFormat="1" applyFont="1" applyFill="1" applyBorder="1" applyAlignment="1" applyProtection="1">
      <alignment horizontal="center" vertical="center"/>
      <protection/>
    </xf>
    <xf numFmtId="3" fontId="3" fillId="0" borderId="10" xfId="84" applyNumberFormat="1" applyFont="1" applyFill="1" applyBorder="1" applyAlignment="1" applyProtection="1">
      <alignment horizontal="center" vertical="center"/>
      <protection/>
    </xf>
    <xf numFmtId="3" fontId="3" fillId="0" borderId="10" xfId="79" applyNumberFormat="1" applyFont="1" applyFill="1" applyBorder="1" applyAlignment="1" applyProtection="1">
      <alignment horizontal="center" vertical="center"/>
      <protection/>
    </xf>
    <xf numFmtId="184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9" fontId="0" fillId="0" borderId="0" xfId="25" applyNumberForma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9" fontId="3" fillId="0" borderId="0" xfId="25" applyNumberFormat="1" applyFont="1" applyFill="1" applyBorder="1" applyAlignment="1">
      <alignment horizontal="center" vertical="center"/>
    </xf>
    <xf numFmtId="179" fontId="22" fillId="0" borderId="0" xfId="0" applyNumberFormat="1" applyFont="1" applyFill="1" applyAlignment="1">
      <alignment horizontal="center" vertical="center"/>
    </xf>
    <xf numFmtId="9" fontId="22" fillId="0" borderId="0" xfId="25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9" fontId="5" fillId="0" borderId="0" xfId="25" applyNumberFormat="1" applyFont="1" applyFill="1" applyBorder="1" applyAlignment="1">
      <alignment horizontal="center" vertical="center"/>
    </xf>
    <xf numFmtId="9" fontId="5" fillId="0" borderId="10" xfId="25" applyNumberFormat="1" applyFont="1" applyFill="1" applyBorder="1" applyAlignment="1">
      <alignment horizontal="center" vertical="center" wrapText="1"/>
    </xf>
    <xf numFmtId="179" fontId="3" fillId="0" borderId="10" xfId="36" applyNumberFormat="1" applyFont="1" applyFill="1" applyBorder="1" applyAlignment="1" applyProtection="1">
      <alignment horizontal="center" vertical="center"/>
      <protection/>
    </xf>
    <xf numFmtId="179" fontId="3" fillId="0" borderId="10" xfId="68" applyNumberFormat="1" applyFont="1" applyFill="1" applyBorder="1" applyAlignment="1" applyProtection="1">
      <alignment horizontal="center" vertical="center"/>
      <protection/>
    </xf>
    <xf numFmtId="179" fontId="3" fillId="0" borderId="10" xfId="72" applyNumberFormat="1" applyFont="1" applyFill="1" applyBorder="1" applyAlignment="1" applyProtection="1">
      <alignment horizontal="center" vertical="center"/>
      <protection/>
    </xf>
    <xf numFmtId="179" fontId="3" fillId="0" borderId="10" xfId="33" applyNumberFormat="1" applyFont="1" applyFill="1" applyBorder="1" applyAlignment="1" applyProtection="1">
      <alignment horizontal="center" vertical="center"/>
      <protection/>
    </xf>
    <xf numFmtId="179" fontId="3" fillId="0" borderId="10" xfId="76" applyNumberFormat="1" applyFont="1" applyFill="1" applyBorder="1" applyAlignment="1" applyProtection="1">
      <alignment horizontal="center" vertical="center"/>
      <protection/>
    </xf>
    <xf numFmtId="179" fontId="3" fillId="0" borderId="10" xfId="74" applyNumberFormat="1" applyFont="1" applyFill="1" applyBorder="1" applyAlignment="1" applyProtection="1">
      <alignment horizontal="center" vertical="center"/>
      <protection/>
    </xf>
    <xf numFmtId="184" fontId="9" fillId="0" borderId="10" xfId="0" applyNumberFormat="1" applyFont="1" applyFill="1" applyBorder="1" applyAlignment="1">
      <alignment horizontal="right" vertical="center" wrapText="1"/>
    </xf>
    <xf numFmtId="179" fontId="3" fillId="0" borderId="10" xfId="78" applyNumberFormat="1" applyFont="1" applyFill="1" applyBorder="1" applyAlignment="1" applyProtection="1">
      <alignment horizontal="center" vertical="center"/>
      <protection/>
    </xf>
    <xf numFmtId="179" fontId="3" fillId="0" borderId="10" xfId="73" applyNumberFormat="1" applyFont="1" applyFill="1" applyBorder="1" applyAlignment="1" applyProtection="1">
      <alignment horizontal="center" vertical="center"/>
      <protection/>
    </xf>
    <xf numFmtId="179" fontId="4" fillId="0" borderId="0" xfId="0" applyNumberFormat="1" applyFont="1" applyFill="1" applyAlignment="1">
      <alignment horizontal="center" vertical="center"/>
    </xf>
    <xf numFmtId="9" fontId="4" fillId="0" borderId="0" xfId="25" applyNumberFormat="1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" fillId="0" borderId="0" xfId="85" applyNumberFormat="1" applyFont="1" applyFill="1" applyAlignment="1" applyProtection="1">
      <alignment horizontal="right" vertical="center"/>
      <protection/>
    </xf>
    <xf numFmtId="0" fontId="3" fillId="0" borderId="0" xfId="85" applyNumberFormat="1" applyFont="1" applyFill="1" applyAlignment="1" applyProtection="1">
      <alignment horizontal="right" vertical="center"/>
      <protection/>
    </xf>
    <xf numFmtId="0" fontId="3" fillId="0" borderId="10" xfId="85" applyNumberFormat="1" applyFont="1" applyFill="1" applyBorder="1" applyAlignment="1" applyProtection="1">
      <alignment horizontal="center" vertical="center"/>
      <protection/>
    </xf>
    <xf numFmtId="3" fontId="3" fillId="0" borderId="10" xfId="85" applyNumberFormat="1" applyFont="1" applyFill="1" applyBorder="1" applyAlignment="1" applyProtection="1">
      <alignment horizontal="left" vertical="center"/>
      <protection/>
    </xf>
    <xf numFmtId="3" fontId="3" fillId="0" borderId="10" xfId="85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3" fontId="3" fillId="0" borderId="10" xfId="85" applyNumberFormat="1" applyFont="1" applyFill="1" applyBorder="1" applyAlignment="1" applyProtection="1">
      <alignment horizontal="center" vertical="center"/>
      <protection/>
    </xf>
  </cellXfs>
  <cellStyles count="9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常规 12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_2012年国有资本经营预算收支总表" xfId="71"/>
    <cellStyle name="常规 11" xfId="72"/>
    <cellStyle name="常规 4" xfId="73"/>
    <cellStyle name="常规 14" xfId="74"/>
    <cellStyle name="常规 5" xfId="75"/>
    <cellStyle name="常规 13" xfId="76"/>
    <cellStyle name="常规 20" xfId="77"/>
    <cellStyle name="常规 15" xfId="78"/>
    <cellStyle name="常规 24" xfId="79"/>
    <cellStyle name="常规 19" xfId="80"/>
    <cellStyle name="常规 22" xfId="81"/>
    <cellStyle name="常规 17" xfId="82"/>
    <cellStyle name="常规 18" xfId="83"/>
    <cellStyle name="常规 23" xfId="84"/>
    <cellStyle name="常规_河南省2011年度财政总决算生成表20120425" xfId="85"/>
    <cellStyle name="常规_20170103省级2017年预算情况表" xfId="86"/>
    <cellStyle name="常规_2014年公共财政支出预算表（到项级科目）" xfId="87"/>
    <cellStyle name="常规_Xl0000055" xfId="88"/>
    <cellStyle name="常规 7" xfId="89"/>
    <cellStyle name="常规 2_B8E94FC40B22457CE05402082096FAEB" xfId="90"/>
    <cellStyle name="常规_附件：2012年出口退税基数及超基数上解情况表" xfId="91"/>
    <cellStyle name="常规_2007基金预算" xfId="92"/>
    <cellStyle name="常规_2007基金预算 2" xfId="93"/>
    <cellStyle name="常规_提供表" xfId="94"/>
    <cellStyle name="常规_2010年收入财力预测（20101011） 2" xfId="95"/>
    <cellStyle name="常规_4268D4A09C5B01B0E0530A0804CB4AF3" xfId="96"/>
    <cellStyle name="常规 15_1.3日 2017年预算草案 - 副本" xfId="97"/>
    <cellStyle name="常规 2" xfId="98"/>
    <cellStyle name="常规_2010年收入财力预测（20101011）" xfId="99"/>
    <cellStyle name="常规_2016年省本级社会保险基金收支预算表细化" xfId="100"/>
    <cellStyle name="常规_全省社会保险基金" xfId="101"/>
    <cellStyle name="常规_2010年收入财力预测（20101011）_全省社会保险基金" xfId="102"/>
    <cellStyle name="常规_2010年收入财力预测（20101011） 3" xfId="103"/>
    <cellStyle name="常规_12-29日省政府常务会议材料附件 2" xfId="104"/>
    <cellStyle name="常规_2016年省本级社会保险基金收支预算表细化 2" xfId="105"/>
    <cellStyle name="常规 28" xfId="106"/>
    <cellStyle name="千位分隔 5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G10" sqref="G10:H10"/>
    </sheetView>
  </sheetViews>
  <sheetFormatPr defaultColWidth="9.00390625" defaultRowHeight="13.5"/>
  <cols>
    <col min="1" max="1" width="21.875" style="0" customWidth="1"/>
    <col min="2" max="2" width="21.875" style="10" customWidth="1"/>
    <col min="3" max="3" width="21.875" style="63" customWidth="1"/>
    <col min="4" max="4" width="21.875" style="10" customWidth="1"/>
  </cols>
  <sheetData>
    <row r="1" ht="13.5">
      <c r="A1" t="s">
        <v>0</v>
      </c>
    </row>
    <row r="2" spans="1:4" ht="42" customHeight="1">
      <c r="A2" s="339" t="s">
        <v>1</v>
      </c>
      <c r="B2" s="340"/>
      <c r="C2" s="341"/>
      <c r="D2" s="340"/>
    </row>
    <row r="3" spans="1:4" ht="36.75" customHeight="1">
      <c r="A3" s="342" t="s">
        <v>2</v>
      </c>
      <c r="B3" s="343"/>
      <c r="C3" s="342"/>
      <c r="D3" s="343"/>
    </row>
    <row r="4" spans="1:4" ht="24.75" customHeight="1">
      <c r="A4" s="41" t="s">
        <v>3</v>
      </c>
      <c r="B4" s="344" t="s">
        <v>4</v>
      </c>
      <c r="C4" s="41" t="s">
        <v>3</v>
      </c>
      <c r="D4" s="344" t="s">
        <v>5</v>
      </c>
    </row>
    <row r="5" spans="1:4" ht="24.75" customHeight="1">
      <c r="A5" s="345" t="s">
        <v>6</v>
      </c>
      <c r="B5" s="346">
        <v>59429</v>
      </c>
      <c r="C5" s="345" t="s">
        <v>7</v>
      </c>
      <c r="D5" s="346">
        <v>72317</v>
      </c>
    </row>
    <row r="6" spans="1:4" ht="24.75" customHeight="1">
      <c r="A6" s="345" t="s">
        <v>8</v>
      </c>
      <c r="B6" s="346">
        <v>13340</v>
      </c>
      <c r="C6" s="345" t="s">
        <v>9</v>
      </c>
      <c r="D6" s="346">
        <v>16416</v>
      </c>
    </row>
    <row r="7" spans="1:4" ht="24.75" customHeight="1">
      <c r="A7" s="345" t="s">
        <v>10</v>
      </c>
      <c r="B7" s="346">
        <v>-657</v>
      </c>
      <c r="C7" s="347" t="s">
        <v>11</v>
      </c>
      <c r="D7" s="346">
        <v>1630</v>
      </c>
    </row>
    <row r="8" spans="1:4" ht="24.75" customHeight="1">
      <c r="A8" s="345" t="s">
        <v>12</v>
      </c>
      <c r="B8" s="346">
        <v>13977</v>
      </c>
      <c r="C8" s="345" t="s">
        <v>13</v>
      </c>
      <c r="D8" s="346">
        <v>14786</v>
      </c>
    </row>
    <row r="9" spans="1:4" ht="24.75" customHeight="1">
      <c r="A9" s="345" t="s">
        <v>14</v>
      </c>
      <c r="B9" s="346">
        <v>20</v>
      </c>
      <c r="C9" s="345" t="s">
        <v>15</v>
      </c>
      <c r="D9" s="346">
        <v>160</v>
      </c>
    </row>
    <row r="10" spans="1:4" ht="24.75" customHeight="1">
      <c r="A10" s="345" t="s">
        <v>16</v>
      </c>
      <c r="B10" s="346">
        <v>13272</v>
      </c>
      <c r="C10" s="345"/>
      <c r="D10" s="346"/>
    </row>
    <row r="11" spans="1:4" ht="24.75" customHeight="1">
      <c r="A11" s="345" t="s">
        <v>17</v>
      </c>
      <c r="B11" s="346">
        <v>2852</v>
      </c>
      <c r="C11" s="345"/>
      <c r="D11" s="346"/>
    </row>
    <row r="12" spans="1:4" ht="24.75" customHeight="1">
      <c r="A12" s="348" t="s">
        <v>18</v>
      </c>
      <c r="B12" s="346">
        <v>88893</v>
      </c>
      <c r="C12" s="348" t="s">
        <v>19</v>
      </c>
      <c r="D12" s="346">
        <v>88893</v>
      </c>
    </row>
  </sheetData>
  <sheetProtection/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"/>
  <sheetViews>
    <sheetView zoomScaleSheetLayoutView="100" workbookViewId="0" topLeftCell="A2">
      <selection activeCell="F25" sqref="F25"/>
    </sheetView>
  </sheetViews>
  <sheetFormatPr defaultColWidth="9.00390625" defaultRowHeight="13.5"/>
  <cols>
    <col min="1" max="1" width="24.875" style="0" customWidth="1"/>
    <col min="2" max="3" width="29.625" style="0" customWidth="1"/>
    <col min="4" max="4" width="18.75390625" style="0" customWidth="1"/>
  </cols>
  <sheetData>
    <row r="1" spans="1:3" ht="13.5">
      <c r="A1" s="117" t="s">
        <v>1211</v>
      </c>
      <c r="B1" s="117"/>
      <c r="C1" s="117"/>
    </row>
    <row r="2" spans="1:3" ht="57" customHeight="1">
      <c r="A2" s="119" t="s">
        <v>1212</v>
      </c>
      <c r="B2" s="119"/>
      <c r="C2" s="119"/>
    </row>
    <row r="3" spans="1:3" ht="43.5" customHeight="1">
      <c r="A3" s="214"/>
      <c r="B3" s="214"/>
      <c r="C3" s="215" t="s">
        <v>2</v>
      </c>
    </row>
    <row r="4" spans="1:3" ht="63.75" customHeight="1">
      <c r="A4" s="138" t="s">
        <v>1213</v>
      </c>
      <c r="B4" s="216" t="s">
        <v>1214</v>
      </c>
      <c r="C4" s="138" t="s">
        <v>1215</v>
      </c>
    </row>
    <row r="5" spans="1:3" ht="63.75" customHeight="1">
      <c r="A5" s="46" t="s">
        <v>1216</v>
      </c>
      <c r="B5" s="42">
        <v>39193</v>
      </c>
      <c r="C5" s="42">
        <v>37782</v>
      </c>
    </row>
    <row r="6" spans="1:3" ht="45" customHeight="1">
      <c r="A6" s="217" t="s">
        <v>1217</v>
      </c>
      <c r="B6" s="218"/>
      <c r="C6" s="218"/>
    </row>
    <row r="7" spans="1:3" ht="45" customHeight="1">
      <c r="A7" s="131" t="s">
        <v>1218</v>
      </c>
      <c r="B7" s="131"/>
      <c r="C7" s="131"/>
    </row>
  </sheetData>
  <sheetProtection/>
  <mergeCells count="3">
    <mergeCell ref="A2:C2"/>
    <mergeCell ref="A6:C6"/>
    <mergeCell ref="A7:C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G5" sqref="G5"/>
    </sheetView>
  </sheetViews>
  <sheetFormatPr defaultColWidth="9.00390625" defaultRowHeight="13.5"/>
  <cols>
    <col min="1" max="1" width="26.50390625" style="0" customWidth="1"/>
    <col min="2" max="2" width="27.00390625" style="10" customWidth="1"/>
    <col min="3" max="3" width="23.25390625" style="63" customWidth="1"/>
    <col min="4" max="4" width="23.25390625" style="10" customWidth="1"/>
  </cols>
  <sheetData>
    <row r="1" spans="1:4" ht="13.5">
      <c r="A1" s="137" t="s">
        <v>1219</v>
      </c>
      <c r="B1" s="203"/>
      <c r="C1" s="204"/>
      <c r="D1" s="203"/>
    </row>
    <row r="2" spans="1:4" ht="54" customHeight="1">
      <c r="A2" s="205" t="s">
        <v>1220</v>
      </c>
      <c r="B2" s="206"/>
      <c r="C2" s="205"/>
      <c r="D2" s="206"/>
    </row>
    <row r="3" spans="1:4" ht="33" customHeight="1">
      <c r="A3" s="207"/>
      <c r="B3" s="208"/>
      <c r="C3" s="209"/>
      <c r="D3" s="208" t="s">
        <v>94</v>
      </c>
    </row>
    <row r="4" spans="1:4" ht="33" customHeight="1">
      <c r="A4" s="210" t="s">
        <v>1221</v>
      </c>
      <c r="B4" s="211" t="s">
        <v>4</v>
      </c>
      <c r="C4" s="210" t="s">
        <v>1221</v>
      </c>
      <c r="D4" s="211" t="s">
        <v>5</v>
      </c>
    </row>
    <row r="5" spans="1:4" ht="33" customHeight="1">
      <c r="A5" s="212" t="s">
        <v>1222</v>
      </c>
      <c r="B5" s="213">
        <v>22325</v>
      </c>
      <c r="C5" s="212" t="s">
        <v>1223</v>
      </c>
      <c r="D5" s="213">
        <v>22788</v>
      </c>
    </row>
    <row r="6" spans="1:4" ht="33" customHeight="1">
      <c r="A6" s="212" t="s">
        <v>1224</v>
      </c>
      <c r="B6" s="213">
        <v>118</v>
      </c>
      <c r="C6" s="212" t="s">
        <v>1225</v>
      </c>
      <c r="D6" s="213"/>
    </row>
    <row r="7" spans="1:4" ht="33" customHeight="1">
      <c r="A7" s="212" t="s">
        <v>1226</v>
      </c>
      <c r="B7" s="213">
        <v>1762</v>
      </c>
      <c r="C7" s="212" t="s">
        <v>1227</v>
      </c>
      <c r="D7" s="213"/>
    </row>
    <row r="8" spans="1:4" ht="33" customHeight="1">
      <c r="A8" s="212" t="s">
        <v>1228</v>
      </c>
      <c r="B8" s="213"/>
      <c r="C8" s="212" t="s">
        <v>1229</v>
      </c>
      <c r="D8" s="213">
        <v>1417</v>
      </c>
    </row>
    <row r="9" spans="1:4" ht="33" customHeight="1">
      <c r="A9" s="210" t="s">
        <v>82</v>
      </c>
      <c r="B9" s="213">
        <f>SUM(B5:B8)</f>
        <v>24205</v>
      </c>
      <c r="C9" s="212"/>
      <c r="D9" s="213">
        <v>24205</v>
      </c>
    </row>
  </sheetData>
  <sheetProtection/>
  <protectedRanges>
    <protectedRange sqref="B9" name="区域1_1"/>
  </protectedRanges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H13" sqref="H13"/>
    </sheetView>
  </sheetViews>
  <sheetFormatPr defaultColWidth="9.00390625" defaultRowHeight="13.5"/>
  <cols>
    <col min="1" max="1" width="25.50390625" style="0" customWidth="1"/>
    <col min="2" max="3" width="25.50390625" style="10" customWidth="1"/>
  </cols>
  <sheetData>
    <row r="1" spans="1:3" ht="13.5">
      <c r="A1" s="142" t="s">
        <v>1230</v>
      </c>
      <c r="B1" s="143"/>
      <c r="C1" s="143"/>
    </row>
    <row r="2" spans="1:3" ht="39" customHeight="1">
      <c r="A2" s="191" t="s">
        <v>1231</v>
      </c>
      <c r="B2" s="192"/>
      <c r="C2" s="192"/>
    </row>
    <row r="3" spans="1:3" ht="13.5">
      <c r="A3" s="193"/>
      <c r="B3" s="194"/>
      <c r="C3" s="195" t="s">
        <v>2</v>
      </c>
    </row>
    <row r="4" spans="1:3" ht="22.5" customHeight="1">
      <c r="A4" s="196" t="s">
        <v>1071</v>
      </c>
      <c r="B4" s="111" t="s">
        <v>1200</v>
      </c>
      <c r="C4" s="177" t="s">
        <v>1232</v>
      </c>
    </row>
    <row r="5" spans="1:3" ht="22.5" customHeight="1">
      <c r="A5" s="197" t="s">
        <v>1233</v>
      </c>
      <c r="B5" s="198">
        <v>200</v>
      </c>
      <c r="C5" s="199">
        <v>-0.5</v>
      </c>
    </row>
    <row r="6" spans="1:3" ht="22.5" customHeight="1">
      <c r="A6" s="197" t="s">
        <v>1234</v>
      </c>
      <c r="B6" s="198">
        <v>300</v>
      </c>
      <c r="C6" s="199">
        <v>23.5</v>
      </c>
    </row>
    <row r="7" spans="1:3" ht="22.5" customHeight="1">
      <c r="A7" s="197" t="s">
        <v>1235</v>
      </c>
      <c r="B7" s="198">
        <v>21825</v>
      </c>
      <c r="C7" s="199">
        <v>101.6</v>
      </c>
    </row>
    <row r="8" spans="1:3" ht="22.5" customHeight="1">
      <c r="A8" s="197" t="s">
        <v>1236</v>
      </c>
      <c r="B8" s="198"/>
      <c r="C8" s="199"/>
    </row>
    <row r="9" spans="1:3" ht="22.5" customHeight="1">
      <c r="A9" s="197" t="s">
        <v>1237</v>
      </c>
      <c r="B9" s="198"/>
      <c r="C9" s="199"/>
    </row>
    <row r="10" spans="1:3" ht="22.5" customHeight="1">
      <c r="A10" s="197" t="s">
        <v>1238</v>
      </c>
      <c r="B10" s="198"/>
      <c r="C10" s="199"/>
    </row>
    <row r="11" spans="1:3" ht="22.5" customHeight="1">
      <c r="A11" s="200"/>
      <c r="B11" s="201"/>
      <c r="C11" s="199"/>
    </row>
    <row r="12" spans="1:3" ht="22.5" customHeight="1">
      <c r="A12" s="110" t="s">
        <v>1239</v>
      </c>
      <c r="B12" s="202">
        <f>SUM(B5:B10)</f>
        <v>22325</v>
      </c>
      <c r="C12" s="199">
        <v>97.6</v>
      </c>
    </row>
  </sheetData>
  <sheetProtection/>
  <protectedRanges>
    <protectedRange sqref="B5:B7" name="区域1_1"/>
  </protectedRanges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4"/>
  <sheetViews>
    <sheetView zoomScaleSheetLayoutView="100" workbookViewId="0" topLeftCell="A2">
      <selection activeCell="E11" sqref="E11"/>
    </sheetView>
  </sheetViews>
  <sheetFormatPr defaultColWidth="9.00390625" defaultRowHeight="13.5"/>
  <cols>
    <col min="1" max="1" width="30.50390625" style="0" customWidth="1"/>
    <col min="2" max="3" width="30.50390625" style="168" customWidth="1"/>
  </cols>
  <sheetData>
    <row r="1" spans="1:3" ht="13.5">
      <c r="A1" s="169" t="s">
        <v>1240</v>
      </c>
      <c r="B1" s="170"/>
      <c r="C1" s="171"/>
    </row>
    <row r="2" spans="1:3" ht="34.5" customHeight="1">
      <c r="A2" s="155" t="s">
        <v>1241</v>
      </c>
      <c r="B2" s="156"/>
      <c r="C2" s="156"/>
    </row>
    <row r="3" spans="1:3" ht="24" customHeight="1">
      <c r="A3" s="172"/>
      <c r="B3" s="173"/>
      <c r="C3" s="174" t="s">
        <v>2</v>
      </c>
    </row>
    <row r="4" spans="1:3" ht="31.5" customHeight="1">
      <c r="A4" s="175" t="s">
        <v>1071</v>
      </c>
      <c r="B4" s="176" t="s">
        <v>1200</v>
      </c>
      <c r="C4" s="177" t="s">
        <v>1242</v>
      </c>
    </row>
    <row r="5" spans="1:3" ht="30.75" customHeight="1">
      <c r="A5" s="178" t="s">
        <v>65</v>
      </c>
      <c r="B5" s="179"/>
      <c r="C5" s="180"/>
    </row>
    <row r="6" spans="1:3" ht="30.75" customHeight="1">
      <c r="A6" s="181" t="s">
        <v>1243</v>
      </c>
      <c r="B6" s="179"/>
      <c r="C6" s="180"/>
    </row>
    <row r="7" spans="1:3" ht="30.75" customHeight="1">
      <c r="A7" s="178" t="s">
        <v>66</v>
      </c>
      <c r="B7" s="182">
        <v>66</v>
      </c>
      <c r="C7" s="180">
        <v>388</v>
      </c>
    </row>
    <row r="8" spans="1:3" ht="30.75" customHeight="1">
      <c r="A8" s="181" t="s">
        <v>1244</v>
      </c>
      <c r="B8" s="182">
        <v>66</v>
      </c>
      <c r="C8" s="180">
        <v>388</v>
      </c>
    </row>
    <row r="9" spans="1:3" ht="30.75" customHeight="1">
      <c r="A9" s="178" t="s">
        <v>69</v>
      </c>
      <c r="B9" s="182">
        <v>22610</v>
      </c>
      <c r="C9" s="180">
        <v>115</v>
      </c>
    </row>
    <row r="10" spans="1:3" ht="30.75" customHeight="1">
      <c r="A10" s="178" t="s">
        <v>1245</v>
      </c>
      <c r="B10" s="182">
        <v>22017</v>
      </c>
      <c r="C10" s="180">
        <v>116</v>
      </c>
    </row>
    <row r="11" spans="1:3" ht="30.75" customHeight="1">
      <c r="A11" s="178" t="s">
        <v>1246</v>
      </c>
      <c r="B11" s="183">
        <v>258</v>
      </c>
      <c r="C11" s="180">
        <v>57</v>
      </c>
    </row>
    <row r="12" spans="1:3" ht="30.75" customHeight="1">
      <c r="A12" s="178" t="s">
        <v>1247</v>
      </c>
      <c r="B12" s="183">
        <v>335</v>
      </c>
      <c r="C12" s="180">
        <v>112</v>
      </c>
    </row>
    <row r="13" spans="1:3" ht="30.75" customHeight="1">
      <c r="A13" s="178" t="s">
        <v>1248</v>
      </c>
      <c r="B13" s="184"/>
      <c r="C13" s="180"/>
    </row>
    <row r="14" spans="1:3" ht="30.75" customHeight="1">
      <c r="A14" s="178" t="s">
        <v>1249</v>
      </c>
      <c r="B14" s="184"/>
      <c r="C14" s="180"/>
    </row>
    <row r="15" spans="1:3" ht="30.75" customHeight="1">
      <c r="A15" s="178" t="s">
        <v>1250</v>
      </c>
      <c r="B15" s="184"/>
      <c r="C15" s="180"/>
    </row>
    <row r="16" spans="1:3" ht="30.75" customHeight="1">
      <c r="A16" s="178" t="s">
        <v>80</v>
      </c>
      <c r="B16" s="185">
        <v>112</v>
      </c>
      <c r="C16" s="180">
        <v>1400</v>
      </c>
    </row>
    <row r="17" spans="1:3" ht="30.75" customHeight="1">
      <c r="A17" s="178" t="s">
        <v>1251</v>
      </c>
      <c r="B17" s="186"/>
      <c r="C17" s="180"/>
    </row>
    <row r="18" spans="1:3" ht="30.75" customHeight="1">
      <c r="A18" s="178" t="s">
        <v>1252</v>
      </c>
      <c r="B18" s="187"/>
      <c r="C18" s="180"/>
    </row>
    <row r="19" spans="1:3" ht="30.75" customHeight="1">
      <c r="A19" s="178" t="s">
        <v>1253</v>
      </c>
      <c r="B19" s="182">
        <v>112</v>
      </c>
      <c r="C19" s="180">
        <v>1400</v>
      </c>
    </row>
    <row r="20" spans="1:3" ht="30.75" customHeight="1">
      <c r="A20" s="178" t="s">
        <v>81</v>
      </c>
      <c r="B20" s="182">
        <v>1417</v>
      </c>
      <c r="C20" s="180">
        <v>274</v>
      </c>
    </row>
    <row r="21" spans="1:3" ht="30.75" customHeight="1">
      <c r="A21" s="178" t="s">
        <v>1254</v>
      </c>
      <c r="B21" s="187"/>
      <c r="C21" s="180"/>
    </row>
    <row r="22" spans="1:3" ht="30.75" customHeight="1">
      <c r="A22" s="188" t="s">
        <v>1255</v>
      </c>
      <c r="B22" s="186"/>
      <c r="C22" s="180"/>
    </row>
    <row r="23" spans="1:3" ht="30.75" customHeight="1">
      <c r="A23" s="189" t="s">
        <v>1256</v>
      </c>
      <c r="B23" s="185">
        <f>B16+B9+B5+B21+B22+B7+B20</f>
        <v>24205</v>
      </c>
      <c r="C23" s="180">
        <v>120</v>
      </c>
    </row>
    <row r="24" spans="2:3" ht="13.5">
      <c r="B24" s="190"/>
      <c r="C24" s="190"/>
    </row>
  </sheetData>
  <sheetProtection/>
  <protectedRanges>
    <protectedRange sqref="B10:B15" name="区域1_1"/>
  </protectedRanges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workbookViewId="0" topLeftCell="A1">
      <selection activeCell="B1" sqref="B1:D65536"/>
    </sheetView>
  </sheetViews>
  <sheetFormatPr defaultColWidth="9.00390625" defaultRowHeight="13.5"/>
  <cols>
    <col min="1" max="1" width="30.25390625" style="0" customWidth="1"/>
    <col min="2" max="4" width="23.25390625" style="10" customWidth="1"/>
  </cols>
  <sheetData>
    <row r="1" spans="1:4" ht="13.5">
      <c r="A1" s="142" t="s">
        <v>1257</v>
      </c>
      <c r="B1" s="143"/>
      <c r="C1" s="154"/>
      <c r="D1" s="154"/>
    </row>
    <row r="2" spans="1:4" ht="25.5">
      <c r="A2" s="155" t="s">
        <v>1258</v>
      </c>
      <c r="B2" s="156"/>
      <c r="C2" s="156"/>
      <c r="D2" s="156"/>
    </row>
    <row r="3" spans="1:4" ht="19.5" customHeight="1">
      <c r="A3" s="157"/>
      <c r="B3" s="158"/>
      <c r="C3" s="159"/>
      <c r="D3" s="160" t="s">
        <v>2</v>
      </c>
    </row>
    <row r="4" spans="1:4" ht="33" customHeight="1">
      <c r="A4" s="161" t="s">
        <v>1071</v>
      </c>
      <c r="B4" s="162" t="s">
        <v>82</v>
      </c>
      <c r="C4" s="163" t="s">
        <v>1259</v>
      </c>
      <c r="D4" s="164" t="s">
        <v>1260</v>
      </c>
    </row>
    <row r="5" spans="1:4" ht="33" customHeight="1">
      <c r="A5" s="165" t="s">
        <v>1261</v>
      </c>
      <c r="B5" s="166"/>
      <c r="C5" s="166"/>
      <c r="D5" s="166"/>
    </row>
    <row r="6" spans="1:4" ht="33" customHeight="1">
      <c r="A6" s="165" t="s">
        <v>1243</v>
      </c>
      <c r="B6" s="166"/>
      <c r="C6" s="166"/>
      <c r="D6" s="166"/>
    </row>
    <row r="7" spans="1:4" ht="33" customHeight="1">
      <c r="A7" s="165" t="s">
        <v>1262</v>
      </c>
      <c r="B7" s="166"/>
      <c r="C7" s="166"/>
      <c r="D7" s="166"/>
    </row>
    <row r="8" spans="1:4" ht="33" customHeight="1">
      <c r="A8" s="165" t="s">
        <v>1263</v>
      </c>
      <c r="B8" s="166">
        <v>66</v>
      </c>
      <c r="C8" s="166"/>
      <c r="D8" s="166">
        <v>66</v>
      </c>
    </row>
    <row r="9" spans="1:4" ht="33" customHeight="1">
      <c r="A9" s="165" t="s">
        <v>1244</v>
      </c>
      <c r="B9" s="166">
        <v>66</v>
      </c>
      <c r="C9" s="166"/>
      <c r="D9" s="166">
        <v>66</v>
      </c>
    </row>
    <row r="10" spans="1:4" ht="33" customHeight="1">
      <c r="A10" s="165" t="s">
        <v>1264</v>
      </c>
      <c r="B10" s="166"/>
      <c r="C10" s="166"/>
      <c r="D10" s="166"/>
    </row>
    <row r="11" spans="1:4" ht="33" customHeight="1">
      <c r="A11" s="165" t="s">
        <v>1265</v>
      </c>
      <c r="B11" s="166">
        <f>SUM(C11:D11)</f>
        <v>22610</v>
      </c>
      <c r="C11" s="166">
        <f>C12+C23+C25+C26+C27+C28</f>
        <v>22610</v>
      </c>
      <c r="D11" s="166">
        <f>D12+D23+D25+D26+D27+D28</f>
        <v>0</v>
      </c>
    </row>
    <row r="12" spans="1:4" ht="33" customHeight="1">
      <c r="A12" s="165" t="s">
        <v>1245</v>
      </c>
      <c r="B12" s="166">
        <f>SUM(B13,B14,B15,B16,B17,B18,B19,B20,B21,B22)</f>
        <v>22017</v>
      </c>
      <c r="C12" s="166">
        <f>SUM(C13,C14,C15,C16,C17,C18,C19,C20,C21,C22)</f>
        <v>22017</v>
      </c>
      <c r="D12" s="166">
        <f>SUM(D13:D22)</f>
        <v>0</v>
      </c>
    </row>
    <row r="13" spans="1:4" ht="33" customHeight="1">
      <c r="A13" s="165" t="s">
        <v>1266</v>
      </c>
      <c r="B13" s="166">
        <v>4226</v>
      </c>
      <c r="C13" s="166">
        <v>4226</v>
      </c>
      <c r="D13" s="166"/>
    </row>
    <row r="14" spans="1:4" ht="33" customHeight="1">
      <c r="A14" s="165" t="s">
        <v>1267</v>
      </c>
      <c r="B14" s="166">
        <v>2265</v>
      </c>
      <c r="C14" s="166">
        <v>2265</v>
      </c>
      <c r="D14" s="166"/>
    </row>
    <row r="15" spans="1:4" ht="33" customHeight="1">
      <c r="A15" s="165" t="s">
        <v>1268</v>
      </c>
      <c r="B15" s="166">
        <v>7976</v>
      </c>
      <c r="C15" s="166">
        <v>7976</v>
      </c>
      <c r="D15" s="166"/>
    </row>
    <row r="16" spans="1:4" ht="33" customHeight="1">
      <c r="A16" s="165" t="s">
        <v>1269</v>
      </c>
      <c r="B16" s="166">
        <v>800</v>
      </c>
      <c r="C16" s="166">
        <v>800</v>
      </c>
      <c r="D16" s="166"/>
    </row>
    <row r="17" spans="1:4" ht="33" customHeight="1">
      <c r="A17" s="165" t="s">
        <v>1270</v>
      </c>
      <c r="B17" s="166">
        <v>300</v>
      </c>
      <c r="C17" s="166">
        <v>300</v>
      </c>
      <c r="D17" s="166"/>
    </row>
    <row r="18" spans="1:4" ht="33" customHeight="1">
      <c r="A18" s="165" t="s">
        <v>1271</v>
      </c>
      <c r="B18" s="166">
        <v>100</v>
      </c>
      <c r="C18" s="166">
        <v>100</v>
      </c>
      <c r="D18" s="166"/>
    </row>
    <row r="19" spans="1:4" ht="33" customHeight="1">
      <c r="A19" s="165" t="s">
        <v>1272</v>
      </c>
      <c r="B19" s="166">
        <v>423</v>
      </c>
      <c r="C19" s="166">
        <v>423</v>
      </c>
      <c r="D19" s="166"/>
    </row>
    <row r="20" spans="1:4" ht="33" customHeight="1">
      <c r="A20" s="165" t="s">
        <v>1273</v>
      </c>
      <c r="B20" s="166">
        <v>5500</v>
      </c>
      <c r="C20" s="166">
        <v>5500</v>
      </c>
      <c r="D20" s="166"/>
    </row>
    <row r="21" spans="1:4" ht="33" customHeight="1">
      <c r="A21" s="165" t="s">
        <v>1274</v>
      </c>
      <c r="B21" s="166">
        <v>417</v>
      </c>
      <c r="C21" s="166">
        <v>417</v>
      </c>
      <c r="D21" s="166"/>
    </row>
    <row r="22" spans="1:4" ht="33" customHeight="1">
      <c r="A22" s="165" t="s">
        <v>1275</v>
      </c>
      <c r="B22" s="166">
        <v>10</v>
      </c>
      <c r="C22" s="166">
        <v>10</v>
      </c>
      <c r="D22" s="166"/>
    </row>
    <row r="23" spans="1:4" ht="33" customHeight="1">
      <c r="A23" s="165" t="s">
        <v>1276</v>
      </c>
      <c r="B23" s="166">
        <f>SUM(C23:D23)</f>
        <v>258</v>
      </c>
      <c r="C23" s="166">
        <v>258</v>
      </c>
      <c r="D23" s="166">
        <f>D24</f>
        <v>0</v>
      </c>
    </row>
    <row r="24" spans="1:4" ht="33" customHeight="1">
      <c r="A24" s="129" t="s">
        <v>1277</v>
      </c>
      <c r="B24" s="166">
        <v>258</v>
      </c>
      <c r="C24" s="166">
        <v>258</v>
      </c>
      <c r="D24" s="166"/>
    </row>
    <row r="25" spans="1:4" ht="33" customHeight="1">
      <c r="A25" s="165" t="s">
        <v>1278</v>
      </c>
      <c r="B25" s="166">
        <f>SUM(C25:D25)</f>
        <v>335</v>
      </c>
      <c r="C25" s="166">
        <v>335</v>
      </c>
      <c r="D25" s="166"/>
    </row>
    <row r="26" spans="1:4" ht="33" customHeight="1">
      <c r="A26" s="165" t="s">
        <v>1279</v>
      </c>
      <c r="B26" s="166"/>
      <c r="C26" s="166"/>
      <c r="D26" s="166"/>
    </row>
    <row r="27" spans="1:4" ht="33" customHeight="1">
      <c r="A27" s="165" t="s">
        <v>1280</v>
      </c>
      <c r="B27" s="166"/>
      <c r="C27" s="166"/>
      <c r="D27" s="166"/>
    </row>
    <row r="28" spans="1:4" ht="33" customHeight="1">
      <c r="A28" s="165" t="s">
        <v>1250</v>
      </c>
      <c r="B28" s="166"/>
      <c r="C28" s="166"/>
      <c r="D28" s="166"/>
    </row>
    <row r="29" spans="1:4" ht="33" customHeight="1">
      <c r="A29" s="165" t="s">
        <v>1281</v>
      </c>
      <c r="B29" s="166">
        <v>112</v>
      </c>
      <c r="C29" s="166">
        <f>SUM(C30:C32)</f>
        <v>60</v>
      </c>
      <c r="D29" s="166">
        <f>SUM(D30:D32)</f>
        <v>52</v>
      </c>
    </row>
    <row r="30" spans="1:4" ht="33" customHeight="1">
      <c r="A30" s="57" t="s">
        <v>1251</v>
      </c>
      <c r="B30" s="166"/>
      <c r="C30" s="166"/>
      <c r="D30" s="166"/>
    </row>
    <row r="31" spans="1:4" ht="33" customHeight="1">
      <c r="A31" s="57" t="s">
        <v>1252</v>
      </c>
      <c r="B31" s="166"/>
      <c r="C31" s="166"/>
      <c r="D31" s="166"/>
    </row>
    <row r="32" spans="1:4" ht="33" customHeight="1">
      <c r="A32" s="165" t="s">
        <v>1253</v>
      </c>
      <c r="B32" s="166">
        <f>SUM(C32:D32)</f>
        <v>112</v>
      </c>
      <c r="C32" s="166">
        <v>60</v>
      </c>
      <c r="D32" s="166">
        <v>52</v>
      </c>
    </row>
    <row r="33" spans="1:4" ht="33" customHeight="1">
      <c r="A33" s="165" t="s">
        <v>1282</v>
      </c>
      <c r="B33" s="166">
        <f>SUM(C33:D33)</f>
        <v>1417</v>
      </c>
      <c r="C33" s="166">
        <f>SUM(C34:C36)</f>
        <v>1417</v>
      </c>
      <c r="D33" s="166">
        <f>SUM(D34:D36)</f>
        <v>0</v>
      </c>
    </row>
    <row r="34" spans="1:4" ht="33" customHeight="1">
      <c r="A34" s="165" t="s">
        <v>1283</v>
      </c>
      <c r="B34" s="166">
        <f>SUM(C34:D34)</f>
        <v>0</v>
      </c>
      <c r="C34" s="166"/>
      <c r="D34" s="166"/>
    </row>
    <row r="35" spans="1:4" ht="33" customHeight="1">
      <c r="A35" s="165" t="s">
        <v>1284</v>
      </c>
      <c r="B35" s="166">
        <v>1417</v>
      </c>
      <c r="C35" s="166">
        <v>1417</v>
      </c>
      <c r="D35" s="166"/>
    </row>
    <row r="36" spans="1:4" ht="33" customHeight="1">
      <c r="A36" s="165" t="s">
        <v>1285</v>
      </c>
      <c r="B36" s="166"/>
      <c r="C36" s="166"/>
      <c r="D36" s="166"/>
    </row>
    <row r="37" spans="1:4" ht="33" customHeight="1">
      <c r="A37" s="165" t="s">
        <v>1286</v>
      </c>
      <c r="B37" s="166"/>
      <c r="C37" s="166"/>
      <c r="D37" s="166"/>
    </row>
    <row r="38" spans="1:4" ht="33" customHeight="1">
      <c r="A38" s="165" t="s">
        <v>1287</v>
      </c>
      <c r="B38" s="166"/>
      <c r="C38" s="166"/>
      <c r="D38" s="166"/>
    </row>
    <row r="39" spans="1:4" ht="33" customHeight="1">
      <c r="A39" s="165" t="s">
        <v>1288</v>
      </c>
      <c r="B39" s="166"/>
      <c r="C39" s="166"/>
      <c r="D39" s="166"/>
    </row>
    <row r="40" spans="1:4" ht="33" customHeight="1">
      <c r="A40" s="57" t="s">
        <v>1289</v>
      </c>
      <c r="B40" s="166"/>
      <c r="C40" s="166"/>
      <c r="D40" s="166"/>
    </row>
    <row r="41" spans="1:4" ht="33" customHeight="1">
      <c r="A41" s="57" t="s">
        <v>1290</v>
      </c>
      <c r="B41" s="166"/>
      <c r="C41" s="166"/>
      <c r="D41" s="166"/>
    </row>
    <row r="42" spans="1:4" ht="33" customHeight="1">
      <c r="A42" s="167" t="s">
        <v>1239</v>
      </c>
      <c r="B42" s="166">
        <f>SUM(C42:D42)</f>
        <v>24205</v>
      </c>
      <c r="C42" s="166">
        <f>C5+C8+C11+C29+C33+C37+C41</f>
        <v>24087</v>
      </c>
      <c r="D42" s="166">
        <f>D29+D11+D5+D33+D37+D41+D23+D25+D26+D27+D8</f>
        <v>118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E10" sqref="E10"/>
    </sheetView>
  </sheetViews>
  <sheetFormatPr defaultColWidth="9.00390625" defaultRowHeight="13.5"/>
  <cols>
    <col min="1" max="1" width="45.75390625" style="0" customWidth="1"/>
    <col min="2" max="2" width="45.00390625" style="10" customWidth="1"/>
  </cols>
  <sheetData>
    <row r="1" spans="1:2" ht="13.5">
      <c r="A1" s="142" t="s">
        <v>1291</v>
      </c>
      <c r="B1" s="143"/>
    </row>
    <row r="2" spans="1:2" ht="25.5">
      <c r="A2" s="144" t="s">
        <v>1292</v>
      </c>
      <c r="B2" s="145"/>
    </row>
    <row r="3" spans="1:2" ht="13.5">
      <c r="A3" s="146"/>
      <c r="B3" s="147"/>
    </row>
    <row r="4" spans="1:2" ht="21.75" customHeight="1">
      <c r="A4" s="55" t="s">
        <v>1293</v>
      </c>
      <c r="B4" s="148" t="s">
        <v>1124</v>
      </c>
    </row>
    <row r="5" spans="1:2" ht="21.75" customHeight="1">
      <c r="A5" s="149" t="s">
        <v>82</v>
      </c>
      <c r="B5" s="150">
        <v>118</v>
      </c>
    </row>
    <row r="6" spans="1:2" ht="21.75" customHeight="1">
      <c r="A6" s="151" t="s">
        <v>1294</v>
      </c>
      <c r="B6" s="150"/>
    </row>
    <row r="7" spans="1:2" ht="21.75" customHeight="1">
      <c r="A7" s="152" t="s">
        <v>1263</v>
      </c>
      <c r="B7" s="153">
        <v>66</v>
      </c>
    </row>
    <row r="8" spans="1:2" ht="21.75" customHeight="1">
      <c r="A8" s="152" t="s">
        <v>1295</v>
      </c>
      <c r="B8" s="153">
        <v>66</v>
      </c>
    </row>
    <row r="9" spans="1:2" ht="21.75" customHeight="1">
      <c r="A9" s="152" t="s">
        <v>1296</v>
      </c>
      <c r="B9" s="153">
        <v>52</v>
      </c>
    </row>
    <row r="10" spans="1:2" ht="21.75" customHeight="1">
      <c r="A10" s="152" t="s">
        <v>1297</v>
      </c>
      <c r="B10" s="153">
        <v>52</v>
      </c>
    </row>
    <row r="11" spans="1:2" ht="21.75" customHeight="1">
      <c r="A11" s="152"/>
      <c r="B11" s="153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1" sqref="B1:B65536"/>
    </sheetView>
  </sheetViews>
  <sheetFormatPr defaultColWidth="9.00390625" defaultRowHeight="13.5"/>
  <cols>
    <col min="1" max="1" width="39.375" style="0" customWidth="1"/>
    <col min="2" max="2" width="39.375" style="10" customWidth="1"/>
  </cols>
  <sheetData>
    <row r="1" ht="13.5">
      <c r="A1" t="s">
        <v>1298</v>
      </c>
    </row>
    <row r="2" spans="1:2" ht="57.75" customHeight="1">
      <c r="A2" s="74" t="s">
        <v>1299</v>
      </c>
      <c r="B2" s="75"/>
    </row>
    <row r="3" spans="1:2" ht="30" customHeight="1">
      <c r="A3" s="76"/>
      <c r="B3" s="77" t="s">
        <v>2</v>
      </c>
    </row>
    <row r="4" spans="1:2" ht="39" customHeight="1">
      <c r="A4" s="125" t="s">
        <v>1193</v>
      </c>
      <c r="B4" s="126" t="s">
        <v>1300</v>
      </c>
    </row>
    <row r="5" spans="1:2" ht="39" customHeight="1">
      <c r="A5" s="78" t="s">
        <v>1197</v>
      </c>
      <c r="B5" s="140">
        <v>118</v>
      </c>
    </row>
    <row r="6" spans="1:2" ht="39" customHeight="1">
      <c r="A6" s="78" t="s">
        <v>91</v>
      </c>
      <c r="B6" s="140">
        <f>SUM(B5:B5)</f>
        <v>118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G11" sqref="G11:H11"/>
    </sheetView>
  </sheetViews>
  <sheetFormatPr defaultColWidth="9.00390625" defaultRowHeight="13.5"/>
  <cols>
    <col min="1" max="1" width="39.75390625" style="63" customWidth="1"/>
    <col min="2" max="2" width="26.375" style="63" customWidth="1"/>
    <col min="3" max="3" width="26.375" style="10" customWidth="1"/>
  </cols>
  <sheetData>
    <row r="1" spans="1:3" ht="13.5">
      <c r="A1" s="137" t="s">
        <v>1301</v>
      </c>
      <c r="B1" s="117"/>
      <c r="C1" s="118"/>
    </row>
    <row r="2" spans="1:3" ht="25.5">
      <c r="A2" s="119" t="s">
        <v>1302</v>
      </c>
      <c r="B2" s="119"/>
      <c r="C2" s="120"/>
    </row>
    <row r="3" spans="1:3" ht="13.5">
      <c r="A3" s="122"/>
      <c r="B3" s="122"/>
      <c r="C3" s="123" t="s">
        <v>2</v>
      </c>
    </row>
    <row r="4" spans="1:3" ht="28.5" customHeight="1">
      <c r="A4" s="138" t="s">
        <v>1071</v>
      </c>
      <c r="B4" s="138" t="s">
        <v>1200</v>
      </c>
      <c r="C4" s="127" t="s">
        <v>1201</v>
      </c>
    </row>
    <row r="5" spans="1:3" ht="28.5" customHeight="1">
      <c r="A5" s="138"/>
      <c r="B5" s="138" t="s">
        <v>82</v>
      </c>
      <c r="C5" s="127" t="s">
        <v>82</v>
      </c>
    </row>
    <row r="6" spans="1:3" ht="34.5" customHeight="1">
      <c r="A6" s="139" t="s">
        <v>1303</v>
      </c>
      <c r="B6" s="140">
        <v>46100</v>
      </c>
      <c r="C6" s="140">
        <v>46100</v>
      </c>
    </row>
    <row r="7" spans="1:3" ht="34.5" customHeight="1">
      <c r="A7" s="139" t="s">
        <v>1304</v>
      </c>
      <c r="B7" s="140">
        <v>44100</v>
      </c>
      <c r="C7" s="140">
        <v>44100</v>
      </c>
    </row>
    <row r="8" spans="1:3" ht="34.5" customHeight="1">
      <c r="A8" s="139" t="s">
        <v>1305</v>
      </c>
      <c r="B8" s="42">
        <v>46100</v>
      </c>
      <c r="C8" s="42">
        <v>46100</v>
      </c>
    </row>
    <row r="9" spans="1:3" ht="34.5" customHeight="1">
      <c r="A9" s="139" t="s">
        <v>1306</v>
      </c>
      <c r="B9" s="140">
        <v>29800</v>
      </c>
      <c r="C9" s="140">
        <v>29800</v>
      </c>
    </row>
    <row r="10" spans="1:3" ht="34.5" customHeight="1">
      <c r="A10" s="139" t="s">
        <v>1307</v>
      </c>
      <c r="B10" s="140">
        <v>1200</v>
      </c>
      <c r="C10" s="140">
        <v>1200</v>
      </c>
    </row>
    <row r="11" spans="1:3" ht="34.5" customHeight="1">
      <c r="A11" s="139" t="s">
        <v>1308</v>
      </c>
      <c r="B11" s="130">
        <v>44100</v>
      </c>
      <c r="C11" s="130">
        <v>44100</v>
      </c>
    </row>
    <row r="12" spans="1:3" ht="34.5" customHeight="1">
      <c r="A12" s="132" t="s">
        <v>1309</v>
      </c>
      <c r="B12" s="132"/>
      <c r="C12" s="132"/>
    </row>
    <row r="13" spans="1:3" ht="34.5" customHeight="1">
      <c r="A13" s="141" t="s">
        <v>1310</v>
      </c>
      <c r="B13" s="141"/>
      <c r="C13" s="141"/>
    </row>
  </sheetData>
  <sheetProtection/>
  <mergeCells count="4">
    <mergeCell ref="A2:C2"/>
    <mergeCell ref="A12:C12"/>
    <mergeCell ref="A13:C13"/>
    <mergeCell ref="A4:A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I7" sqref="I7"/>
    </sheetView>
  </sheetViews>
  <sheetFormatPr defaultColWidth="9.00390625" defaultRowHeight="13.5"/>
  <cols>
    <col min="1" max="1" width="32.375" style="0" customWidth="1"/>
    <col min="2" max="3" width="38.00390625" style="10" customWidth="1"/>
  </cols>
  <sheetData>
    <row r="1" spans="1:5" ht="13.5">
      <c r="A1" s="117" t="s">
        <v>1311</v>
      </c>
      <c r="B1" s="118"/>
      <c r="C1" s="118"/>
      <c r="D1" s="117"/>
      <c r="E1" s="117"/>
    </row>
    <row r="2" spans="1:5" ht="25.5">
      <c r="A2" s="119" t="s">
        <v>1312</v>
      </c>
      <c r="B2" s="120"/>
      <c r="C2" s="120"/>
      <c r="D2" s="121"/>
      <c r="E2" s="121"/>
    </row>
    <row r="3" spans="1:5" ht="36" customHeight="1">
      <c r="A3" s="122"/>
      <c r="B3" s="123"/>
      <c r="C3" s="124" t="s">
        <v>2</v>
      </c>
      <c r="D3" s="122"/>
      <c r="E3" s="122"/>
    </row>
    <row r="4" spans="1:5" ht="48.75" customHeight="1">
      <c r="A4" s="125" t="s">
        <v>1213</v>
      </c>
      <c r="B4" s="126" t="s">
        <v>1214</v>
      </c>
      <c r="C4" s="127" t="s">
        <v>1215</v>
      </c>
      <c r="D4" s="128"/>
      <c r="E4" s="128"/>
    </row>
    <row r="5" spans="1:5" ht="48.75" customHeight="1">
      <c r="A5" s="129" t="s">
        <v>1313</v>
      </c>
      <c r="B5" s="42">
        <v>46100</v>
      </c>
      <c r="C5" s="130">
        <v>44100</v>
      </c>
      <c r="D5" s="122"/>
      <c r="E5" s="122"/>
    </row>
    <row r="6" spans="1:5" ht="48.75" customHeight="1">
      <c r="A6" s="131" t="s">
        <v>1314</v>
      </c>
      <c r="B6" s="132"/>
      <c r="C6" s="132"/>
      <c r="D6" s="133"/>
      <c r="E6" s="133"/>
    </row>
    <row r="7" spans="1:5" ht="48.75" customHeight="1">
      <c r="A7" s="134" t="s">
        <v>1315</v>
      </c>
      <c r="B7" s="135"/>
      <c r="C7" s="135"/>
      <c r="D7" s="136"/>
      <c r="E7" s="136"/>
    </row>
  </sheetData>
  <sheetProtection/>
  <mergeCells count="2">
    <mergeCell ref="A2:C2"/>
    <mergeCell ref="A6:C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workbookViewId="0" topLeftCell="A1">
      <selection activeCell="D1" sqref="D1:D65536"/>
    </sheetView>
  </sheetViews>
  <sheetFormatPr defaultColWidth="9.00390625" defaultRowHeight="13.5"/>
  <cols>
    <col min="1" max="1" width="22.50390625" style="0" customWidth="1"/>
    <col min="2" max="2" width="22.50390625" style="10" customWidth="1"/>
    <col min="3" max="3" width="22.50390625" style="0" customWidth="1"/>
    <col min="4" max="4" width="22.50390625" style="10" customWidth="1"/>
  </cols>
  <sheetData>
    <row r="1" spans="1:4" ht="13.5">
      <c r="A1" s="95" t="s">
        <v>1316</v>
      </c>
      <c r="B1" s="107"/>
      <c r="C1" s="108"/>
      <c r="D1" s="107"/>
    </row>
    <row r="2" spans="1:4" ht="37.5" customHeight="1">
      <c r="A2" s="97" t="s">
        <v>1317</v>
      </c>
      <c r="B2" s="98"/>
      <c r="C2" s="97"/>
      <c r="D2" s="98"/>
    </row>
    <row r="3" spans="1:4" ht="30" customHeight="1">
      <c r="A3" s="99"/>
      <c r="B3" s="109"/>
      <c r="C3" s="99"/>
      <c r="D3" s="100" t="s">
        <v>2</v>
      </c>
    </row>
    <row r="4" spans="1:4" ht="24.75" customHeight="1">
      <c r="A4" s="110" t="s">
        <v>3</v>
      </c>
      <c r="B4" s="111" t="s">
        <v>4</v>
      </c>
      <c r="C4" s="110" t="s">
        <v>3</v>
      </c>
      <c r="D4" s="111" t="s">
        <v>5</v>
      </c>
    </row>
    <row r="5" spans="1:4" ht="24.75" customHeight="1">
      <c r="A5" s="112" t="s">
        <v>1318</v>
      </c>
      <c r="B5" s="113"/>
      <c r="C5" s="112" t="s">
        <v>1319</v>
      </c>
      <c r="D5" s="114"/>
    </row>
    <row r="6" spans="1:4" ht="24.75" customHeight="1">
      <c r="A6" s="115" t="s">
        <v>1320</v>
      </c>
      <c r="B6" s="87"/>
      <c r="C6" s="115" t="s">
        <v>1321</v>
      </c>
      <c r="D6" s="111"/>
    </row>
    <row r="7" spans="1:4" ht="24.75" customHeight="1">
      <c r="A7" s="115" t="s">
        <v>1322</v>
      </c>
      <c r="B7" s="87"/>
      <c r="C7" s="115" t="s">
        <v>1323</v>
      </c>
      <c r="D7" s="111"/>
    </row>
    <row r="8" spans="1:4" ht="24.75" customHeight="1">
      <c r="A8" s="115" t="s">
        <v>1324</v>
      </c>
      <c r="B8" s="87"/>
      <c r="C8" s="115" t="s">
        <v>1325</v>
      </c>
      <c r="D8" s="111"/>
    </row>
    <row r="9" spans="1:4" ht="24.75" customHeight="1">
      <c r="A9" s="115" t="s">
        <v>1326</v>
      </c>
      <c r="B9" s="87"/>
      <c r="C9" s="115" t="s">
        <v>1327</v>
      </c>
      <c r="D9" s="111">
        <v>22</v>
      </c>
    </row>
    <row r="10" spans="1:4" ht="24.75" customHeight="1">
      <c r="A10" s="115" t="s">
        <v>1328</v>
      </c>
      <c r="B10" s="87"/>
      <c r="C10" s="115" t="s">
        <v>1329</v>
      </c>
      <c r="D10" s="111"/>
    </row>
    <row r="11" spans="1:4" ht="24.75" customHeight="1">
      <c r="A11" s="115" t="s">
        <v>1330</v>
      </c>
      <c r="B11" s="87"/>
      <c r="C11" s="115" t="s">
        <v>1331</v>
      </c>
      <c r="D11" s="111"/>
    </row>
    <row r="12" spans="1:4" ht="24.75" customHeight="1">
      <c r="A12" s="115" t="s">
        <v>1332</v>
      </c>
      <c r="B12" s="87"/>
      <c r="C12" s="115" t="s">
        <v>1333</v>
      </c>
      <c r="D12" s="111"/>
    </row>
    <row r="13" spans="1:4" ht="24.75" customHeight="1">
      <c r="A13" s="115" t="s">
        <v>1334</v>
      </c>
      <c r="B13" s="87"/>
      <c r="C13" s="115" t="s">
        <v>1335</v>
      </c>
      <c r="D13" s="111"/>
    </row>
    <row r="14" spans="1:4" ht="24.75" customHeight="1">
      <c r="A14" s="115" t="s">
        <v>1336</v>
      </c>
      <c r="B14" s="87"/>
      <c r="C14" s="115" t="s">
        <v>1337</v>
      </c>
      <c r="D14" s="111"/>
    </row>
    <row r="15" spans="1:4" ht="24.75" customHeight="1">
      <c r="A15" s="115" t="s">
        <v>1338</v>
      </c>
      <c r="B15" s="87"/>
      <c r="C15" s="115" t="s">
        <v>1339</v>
      </c>
      <c r="D15" s="111"/>
    </row>
    <row r="16" spans="1:4" ht="24.75" customHeight="1">
      <c r="A16" s="115" t="s">
        <v>1340</v>
      </c>
      <c r="B16" s="87"/>
      <c r="C16" s="115" t="s">
        <v>1341</v>
      </c>
      <c r="D16" s="111"/>
    </row>
    <row r="17" spans="1:4" ht="24.75" customHeight="1">
      <c r="A17" s="115" t="s">
        <v>1342</v>
      </c>
      <c r="B17" s="87"/>
      <c r="C17" s="115" t="s">
        <v>1343</v>
      </c>
      <c r="D17" s="111"/>
    </row>
    <row r="18" spans="1:4" ht="24.75" customHeight="1">
      <c r="A18" s="115" t="s">
        <v>1344</v>
      </c>
      <c r="B18" s="87"/>
      <c r="C18" s="115" t="s">
        <v>1345</v>
      </c>
      <c r="D18" s="111"/>
    </row>
    <row r="19" spans="1:4" ht="24.75" customHeight="1">
      <c r="A19" s="115" t="s">
        <v>1346</v>
      </c>
      <c r="B19" s="87"/>
      <c r="C19" s="115" t="s">
        <v>1347</v>
      </c>
      <c r="D19" s="111"/>
    </row>
    <row r="20" spans="1:4" ht="24.75" customHeight="1">
      <c r="A20" s="115" t="s">
        <v>1348</v>
      </c>
      <c r="B20" s="87"/>
      <c r="C20" s="115" t="s">
        <v>1347</v>
      </c>
      <c r="D20" s="111"/>
    </row>
    <row r="21" spans="1:4" ht="24.75" customHeight="1">
      <c r="A21" s="115" t="s">
        <v>1349</v>
      </c>
      <c r="B21" s="87"/>
      <c r="C21" s="115"/>
      <c r="D21" s="111"/>
    </row>
    <row r="22" spans="1:4" ht="24.75" customHeight="1">
      <c r="A22" s="115" t="s">
        <v>1350</v>
      </c>
      <c r="B22" s="87"/>
      <c r="C22" s="115"/>
      <c r="D22" s="111"/>
    </row>
    <row r="23" spans="1:4" ht="24.75" customHeight="1">
      <c r="A23" s="115" t="s">
        <v>1351</v>
      </c>
      <c r="B23" s="87"/>
      <c r="C23" s="115"/>
      <c r="D23" s="111"/>
    </row>
    <row r="24" spans="1:4" ht="24.75" customHeight="1">
      <c r="A24" s="115" t="s">
        <v>1352</v>
      </c>
      <c r="B24" s="87"/>
      <c r="C24" s="115"/>
      <c r="D24" s="111"/>
    </row>
    <row r="25" spans="1:4" ht="24.75" customHeight="1">
      <c r="A25" s="115" t="s">
        <v>1353</v>
      </c>
      <c r="B25" s="87"/>
      <c r="C25" s="115"/>
      <c r="D25" s="111"/>
    </row>
    <row r="26" spans="1:4" ht="24.75" customHeight="1">
      <c r="A26" s="115" t="s">
        <v>1354</v>
      </c>
      <c r="B26" s="87"/>
      <c r="C26" s="115"/>
      <c r="D26" s="111"/>
    </row>
    <row r="27" spans="1:4" ht="24.75" customHeight="1">
      <c r="A27" s="115" t="s">
        <v>1355</v>
      </c>
      <c r="B27" s="87">
        <v>22</v>
      </c>
      <c r="C27" s="115" t="s">
        <v>1356</v>
      </c>
      <c r="D27" s="111">
        <v>22</v>
      </c>
    </row>
    <row r="28" spans="1:4" ht="24.75" customHeight="1">
      <c r="A28" s="115" t="s">
        <v>1357</v>
      </c>
      <c r="B28" s="87">
        <v>22</v>
      </c>
      <c r="C28" s="115" t="s">
        <v>1358</v>
      </c>
      <c r="D28" s="111"/>
    </row>
    <row r="29" spans="1:4" ht="24.75" customHeight="1">
      <c r="A29" s="116" t="s">
        <v>1359</v>
      </c>
      <c r="B29" s="111"/>
      <c r="C29" s="116"/>
      <c r="D29" s="111"/>
    </row>
    <row r="30" spans="1:4" ht="24.75" customHeight="1">
      <c r="A30" s="116"/>
      <c r="B30" s="111"/>
      <c r="C30" s="116"/>
      <c r="D30" s="111"/>
    </row>
    <row r="31" spans="1:4" ht="24.75" customHeight="1">
      <c r="A31" s="116" t="s">
        <v>18</v>
      </c>
      <c r="B31" s="111">
        <f>B27</f>
        <v>22</v>
      </c>
      <c r="C31" s="116" t="s">
        <v>19</v>
      </c>
      <c r="D31" s="111">
        <f>D27+D28</f>
        <v>22</v>
      </c>
    </row>
    <row r="32" ht="13.5">
      <c r="D32" s="93"/>
    </row>
    <row r="33" ht="13.5">
      <c r="D33" s="93"/>
    </row>
    <row r="34" ht="13.5">
      <c r="D34" s="93"/>
    </row>
    <row r="35" ht="13.5">
      <c r="D35" s="93"/>
    </row>
    <row r="36" ht="13.5">
      <c r="D36" s="93"/>
    </row>
    <row r="37" ht="13.5">
      <c r="D37" s="93"/>
    </row>
    <row r="38" ht="13.5">
      <c r="D38" s="93"/>
    </row>
    <row r="39" ht="13.5">
      <c r="D39" s="93"/>
    </row>
    <row r="40" ht="13.5">
      <c r="D40" s="93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B1" sqref="B1:E65536"/>
    </sheetView>
  </sheetViews>
  <sheetFormatPr defaultColWidth="9.00390625" defaultRowHeight="13.5"/>
  <cols>
    <col min="1" max="1" width="29.50390625" style="0" customWidth="1"/>
    <col min="2" max="2" width="21.875" style="62" customWidth="1"/>
    <col min="3" max="4" width="22.00390625" style="62" customWidth="1"/>
    <col min="5" max="5" width="22.25390625" style="319" customWidth="1"/>
  </cols>
  <sheetData>
    <row r="1" spans="1:8" ht="14.25">
      <c r="A1" s="17" t="s">
        <v>20</v>
      </c>
      <c r="B1" s="320"/>
      <c r="C1" s="67"/>
      <c r="D1" s="67"/>
      <c r="E1" s="321"/>
      <c r="F1" s="17"/>
      <c r="G1" s="17"/>
      <c r="H1" s="17"/>
    </row>
    <row r="2" spans="1:8" ht="48.75" customHeight="1">
      <c r="A2" s="299" t="s">
        <v>21</v>
      </c>
      <c r="B2" s="322"/>
      <c r="C2" s="322"/>
      <c r="D2" s="322"/>
      <c r="E2" s="323"/>
      <c r="F2" s="17"/>
      <c r="G2" s="17"/>
      <c r="H2" s="17"/>
    </row>
    <row r="3" spans="1:8" ht="14.25">
      <c r="A3" s="324"/>
      <c r="B3" s="325"/>
      <c r="C3" s="325"/>
      <c r="D3" s="325"/>
      <c r="E3" s="326" t="s">
        <v>2</v>
      </c>
      <c r="F3" s="17"/>
      <c r="G3" s="17"/>
      <c r="H3" s="17"/>
    </row>
    <row r="4" spans="1:8" ht="18" customHeight="1">
      <c r="A4" s="68" t="s">
        <v>22</v>
      </c>
      <c r="B4" s="69"/>
      <c r="C4" s="69" t="s">
        <v>23</v>
      </c>
      <c r="D4" s="69"/>
      <c r="E4" s="327"/>
      <c r="F4" s="17"/>
      <c r="G4" s="17"/>
      <c r="H4" s="17"/>
    </row>
    <row r="5" spans="1:8" ht="18" customHeight="1">
      <c r="A5" s="68"/>
      <c r="B5" s="69" t="s">
        <v>24</v>
      </c>
      <c r="C5" s="69" t="s">
        <v>25</v>
      </c>
      <c r="D5" s="69"/>
      <c r="E5" s="327" t="s">
        <v>26</v>
      </c>
      <c r="F5" s="17"/>
      <c r="G5" s="17"/>
      <c r="H5" s="17"/>
    </row>
    <row r="6" spans="1:8" ht="18" customHeight="1">
      <c r="A6" s="68" t="s">
        <v>27</v>
      </c>
      <c r="B6" s="56">
        <v>54027</v>
      </c>
      <c r="C6" s="56">
        <v>59429</v>
      </c>
      <c r="D6" s="56">
        <f>C6-B6</f>
        <v>5402</v>
      </c>
      <c r="E6" s="306">
        <f>(C6-B6)/B6</f>
        <v>0.0999870435152794</v>
      </c>
      <c r="F6" s="17"/>
      <c r="G6" s="17"/>
      <c r="H6" s="17"/>
    </row>
    <row r="7" spans="1:8" ht="18" customHeight="1">
      <c r="A7" s="68" t="s">
        <v>28</v>
      </c>
      <c r="B7" s="56">
        <v>49397</v>
      </c>
      <c r="C7" s="56">
        <v>54264</v>
      </c>
      <c r="D7" s="56">
        <f aca="true" t="shared" si="0" ref="D7:D31">C7-B7</f>
        <v>4867</v>
      </c>
      <c r="E7" s="306">
        <f aca="true" t="shared" si="1" ref="E7:E31">(C7-B7)/B7</f>
        <v>0.09852825070348402</v>
      </c>
      <c r="F7" s="17"/>
      <c r="G7" s="17"/>
      <c r="H7" s="17"/>
    </row>
    <row r="8" spans="1:8" ht="18" customHeight="1">
      <c r="A8" s="57" t="s">
        <v>29</v>
      </c>
      <c r="B8" s="328">
        <v>28842</v>
      </c>
      <c r="C8" s="56">
        <v>31271</v>
      </c>
      <c r="D8" s="56">
        <f t="shared" si="0"/>
        <v>2429</v>
      </c>
      <c r="E8" s="306">
        <f t="shared" si="1"/>
        <v>0.0842174606476666</v>
      </c>
      <c r="F8" s="17"/>
      <c r="G8" s="17"/>
      <c r="H8" s="17"/>
    </row>
    <row r="9" spans="1:8" ht="18" customHeight="1">
      <c r="A9" s="57" t="s">
        <v>30</v>
      </c>
      <c r="B9" s="56"/>
      <c r="C9" s="56"/>
      <c r="D9" s="56">
        <f t="shared" si="0"/>
        <v>0</v>
      </c>
      <c r="E9" s="306"/>
      <c r="F9" s="17"/>
      <c r="G9" s="17"/>
      <c r="H9" s="17"/>
    </row>
    <row r="10" spans="1:8" ht="18" customHeight="1">
      <c r="A10" s="57" t="s">
        <v>31</v>
      </c>
      <c r="B10" s="329">
        <v>8501</v>
      </c>
      <c r="C10" s="56">
        <v>9351</v>
      </c>
      <c r="D10" s="56">
        <f t="shared" si="0"/>
        <v>850</v>
      </c>
      <c r="E10" s="306">
        <f t="shared" si="1"/>
        <v>0.09998823667803788</v>
      </c>
      <c r="F10" s="17"/>
      <c r="G10" s="17"/>
      <c r="H10" s="17"/>
    </row>
    <row r="11" spans="1:8" ht="18" customHeight="1">
      <c r="A11" s="57" t="s">
        <v>32</v>
      </c>
      <c r="B11" s="329">
        <v>354</v>
      </c>
      <c r="C11" s="56">
        <v>392</v>
      </c>
      <c r="D11" s="56">
        <f t="shared" si="0"/>
        <v>38</v>
      </c>
      <c r="E11" s="306">
        <f t="shared" si="1"/>
        <v>0.10734463276836158</v>
      </c>
      <c r="F11" s="17"/>
      <c r="G11" s="17"/>
      <c r="H11" s="17"/>
    </row>
    <row r="12" spans="1:8" ht="18" customHeight="1">
      <c r="A12" s="57" t="s">
        <v>33</v>
      </c>
      <c r="B12" s="329">
        <v>331</v>
      </c>
      <c r="C12" s="56">
        <v>453</v>
      </c>
      <c r="D12" s="56">
        <f t="shared" si="0"/>
        <v>122</v>
      </c>
      <c r="E12" s="306">
        <f t="shared" si="1"/>
        <v>0.3685800604229607</v>
      </c>
      <c r="F12" s="17"/>
      <c r="G12" s="17"/>
      <c r="H12" s="17"/>
    </row>
    <row r="13" spans="1:8" ht="18" customHeight="1">
      <c r="A13" s="57" t="s">
        <v>34</v>
      </c>
      <c r="B13" s="56">
        <v>0</v>
      </c>
      <c r="C13" s="56">
        <v>210</v>
      </c>
      <c r="D13" s="56">
        <f t="shared" si="0"/>
        <v>210</v>
      </c>
      <c r="E13" s="306">
        <v>1</v>
      </c>
      <c r="F13" s="17"/>
      <c r="G13" s="17"/>
      <c r="H13" s="17"/>
    </row>
    <row r="14" spans="1:8" ht="18" customHeight="1">
      <c r="A14" s="57" t="s">
        <v>35</v>
      </c>
      <c r="B14" s="329">
        <v>4012</v>
      </c>
      <c r="C14" s="56">
        <v>4413</v>
      </c>
      <c r="D14" s="56">
        <f t="shared" si="0"/>
        <v>401</v>
      </c>
      <c r="E14" s="306">
        <f t="shared" si="1"/>
        <v>0.09995014955134596</v>
      </c>
      <c r="F14" s="17"/>
      <c r="G14" s="17"/>
      <c r="H14" s="17"/>
    </row>
    <row r="15" spans="1:8" ht="18" customHeight="1">
      <c r="A15" s="57" t="s">
        <v>36</v>
      </c>
      <c r="B15" s="330">
        <v>774</v>
      </c>
      <c r="C15" s="56">
        <v>852</v>
      </c>
      <c r="D15" s="56">
        <f t="shared" si="0"/>
        <v>78</v>
      </c>
      <c r="E15" s="306">
        <f t="shared" si="1"/>
        <v>0.10077519379844961</v>
      </c>
      <c r="F15" s="17"/>
      <c r="G15" s="17"/>
      <c r="H15" s="17"/>
    </row>
    <row r="16" spans="1:8" ht="18" customHeight="1">
      <c r="A16" s="57" t="s">
        <v>37</v>
      </c>
      <c r="B16" s="330">
        <v>700</v>
      </c>
      <c r="C16" s="56">
        <v>770</v>
      </c>
      <c r="D16" s="56">
        <f t="shared" si="0"/>
        <v>70</v>
      </c>
      <c r="E16" s="306">
        <f t="shared" si="1"/>
        <v>0.1</v>
      </c>
      <c r="F16" s="17"/>
      <c r="G16" s="17"/>
      <c r="H16" s="17"/>
    </row>
    <row r="17" spans="1:8" ht="18" customHeight="1">
      <c r="A17" s="57" t="s">
        <v>38</v>
      </c>
      <c r="B17" s="330">
        <v>2250</v>
      </c>
      <c r="C17" s="56">
        <v>2475</v>
      </c>
      <c r="D17" s="56">
        <f t="shared" si="0"/>
        <v>225</v>
      </c>
      <c r="E17" s="306">
        <f t="shared" si="1"/>
        <v>0.1</v>
      </c>
      <c r="F17" s="17"/>
      <c r="G17" s="17"/>
      <c r="H17" s="17"/>
    </row>
    <row r="18" spans="1:8" ht="18" customHeight="1">
      <c r="A18" s="57" t="s">
        <v>39</v>
      </c>
      <c r="B18" s="330">
        <v>2</v>
      </c>
      <c r="C18" s="56">
        <v>2</v>
      </c>
      <c r="D18" s="56">
        <f t="shared" si="0"/>
        <v>0</v>
      </c>
      <c r="E18" s="306">
        <f t="shared" si="1"/>
        <v>0</v>
      </c>
      <c r="F18" s="17"/>
      <c r="G18" s="17"/>
      <c r="H18" s="17"/>
    </row>
    <row r="19" spans="1:8" ht="18" customHeight="1">
      <c r="A19" s="57" t="s">
        <v>40</v>
      </c>
      <c r="B19" s="331">
        <v>2074</v>
      </c>
      <c r="C19" s="56">
        <v>2281</v>
      </c>
      <c r="D19" s="56">
        <f t="shared" si="0"/>
        <v>207</v>
      </c>
      <c r="E19" s="306">
        <f t="shared" si="1"/>
        <v>0.09980713596914176</v>
      </c>
      <c r="F19" s="17"/>
      <c r="G19" s="17"/>
      <c r="H19" s="17"/>
    </row>
    <row r="20" spans="1:8" ht="18" customHeight="1">
      <c r="A20" s="57" t="s">
        <v>41</v>
      </c>
      <c r="B20" s="331">
        <v>1071</v>
      </c>
      <c r="C20" s="56">
        <v>1178</v>
      </c>
      <c r="D20" s="56">
        <f t="shared" si="0"/>
        <v>107</v>
      </c>
      <c r="E20" s="306">
        <f t="shared" si="1"/>
        <v>0.09990662931839403</v>
      </c>
      <c r="F20" s="17"/>
      <c r="G20" s="17"/>
      <c r="H20" s="17"/>
    </row>
    <row r="21" spans="1:8" ht="18" customHeight="1">
      <c r="A21" s="57" t="s">
        <v>42</v>
      </c>
      <c r="B21" s="331">
        <v>332</v>
      </c>
      <c r="C21" s="56">
        <v>365</v>
      </c>
      <c r="D21" s="56">
        <f t="shared" si="0"/>
        <v>33</v>
      </c>
      <c r="E21" s="306">
        <f t="shared" si="1"/>
        <v>0.09939759036144578</v>
      </c>
      <c r="F21" s="17"/>
      <c r="G21" s="17"/>
      <c r="H21" s="17"/>
    </row>
    <row r="22" spans="1:8" ht="18" customHeight="1">
      <c r="A22" s="57" t="s">
        <v>43</v>
      </c>
      <c r="B22" s="332">
        <v>154</v>
      </c>
      <c r="C22" s="56">
        <v>211</v>
      </c>
      <c r="D22" s="56">
        <f t="shared" si="0"/>
        <v>57</v>
      </c>
      <c r="E22" s="306">
        <f t="shared" si="1"/>
        <v>0.37012987012987014</v>
      </c>
      <c r="F22" s="17"/>
      <c r="G22" s="17"/>
      <c r="H22" s="17"/>
    </row>
    <row r="23" spans="1:8" ht="18" customHeight="1">
      <c r="A23" s="57" t="s">
        <v>44</v>
      </c>
      <c r="B23" s="332"/>
      <c r="C23" s="56">
        <v>250</v>
      </c>
      <c r="D23" s="56">
        <f t="shared" si="0"/>
        <v>250</v>
      </c>
      <c r="E23" s="306">
        <v>1</v>
      </c>
      <c r="F23" s="17"/>
      <c r="G23" s="17"/>
      <c r="H23" s="17"/>
    </row>
    <row r="24" spans="1:8" ht="18" customHeight="1">
      <c r="A24" s="68" t="s">
        <v>45</v>
      </c>
      <c r="B24" s="56">
        <v>4630</v>
      </c>
      <c r="C24" s="56">
        <v>5165</v>
      </c>
      <c r="D24" s="56">
        <f t="shared" si="0"/>
        <v>535</v>
      </c>
      <c r="E24" s="306">
        <f t="shared" si="1"/>
        <v>0.11555075593952484</v>
      </c>
      <c r="F24" s="17"/>
      <c r="G24" s="17"/>
      <c r="H24" s="17"/>
    </row>
    <row r="25" spans="1:8" ht="18" customHeight="1">
      <c r="A25" s="57" t="s">
        <v>46</v>
      </c>
      <c r="B25" s="333">
        <v>2302</v>
      </c>
      <c r="C25" s="56">
        <v>2630</v>
      </c>
      <c r="D25" s="56">
        <f t="shared" si="0"/>
        <v>328</v>
      </c>
      <c r="E25" s="306">
        <f t="shared" si="1"/>
        <v>0.1424847958297133</v>
      </c>
      <c r="F25" s="334"/>
      <c r="G25" s="17"/>
      <c r="H25" s="17"/>
    </row>
    <row r="26" spans="1:8" ht="18" customHeight="1">
      <c r="A26" s="57" t="s">
        <v>47</v>
      </c>
      <c r="B26" s="333">
        <v>485</v>
      </c>
      <c r="C26" s="56">
        <v>500</v>
      </c>
      <c r="D26" s="56">
        <f t="shared" si="0"/>
        <v>15</v>
      </c>
      <c r="E26" s="306">
        <f t="shared" si="1"/>
        <v>0.030927835051546393</v>
      </c>
      <c r="F26" s="17"/>
      <c r="G26" s="17"/>
      <c r="H26" s="17"/>
    </row>
    <row r="27" spans="1:8" ht="18" customHeight="1">
      <c r="A27" s="57" t="s">
        <v>48</v>
      </c>
      <c r="B27" s="333">
        <v>639</v>
      </c>
      <c r="C27" s="56">
        <v>720</v>
      </c>
      <c r="D27" s="56">
        <f t="shared" si="0"/>
        <v>81</v>
      </c>
      <c r="E27" s="306">
        <f t="shared" si="1"/>
        <v>0.1267605633802817</v>
      </c>
      <c r="F27" s="17"/>
      <c r="G27" s="17"/>
      <c r="H27" s="17"/>
    </row>
    <row r="28" spans="1:8" ht="18" customHeight="1">
      <c r="A28" s="57" t="s">
        <v>49</v>
      </c>
      <c r="B28" s="335">
        <v>1097</v>
      </c>
      <c r="C28" s="56">
        <v>1200</v>
      </c>
      <c r="D28" s="56">
        <f t="shared" si="0"/>
        <v>103</v>
      </c>
      <c r="E28" s="306">
        <f t="shared" si="1"/>
        <v>0.09389243391066546</v>
      </c>
      <c r="F28" s="17"/>
      <c r="G28" s="17"/>
      <c r="H28" s="17"/>
    </row>
    <row r="29" spans="1:8" ht="18" customHeight="1">
      <c r="A29" s="57" t="s">
        <v>50</v>
      </c>
      <c r="B29" s="335">
        <v>5</v>
      </c>
      <c r="C29" s="56"/>
      <c r="D29" s="56">
        <f t="shared" si="0"/>
        <v>-5</v>
      </c>
      <c r="E29" s="306">
        <f t="shared" si="1"/>
        <v>-1</v>
      </c>
      <c r="F29" s="17"/>
      <c r="G29" s="17"/>
      <c r="H29" s="17"/>
    </row>
    <row r="30" spans="1:8" ht="18" customHeight="1">
      <c r="A30" s="57" t="s">
        <v>51</v>
      </c>
      <c r="B30" s="336">
        <v>102</v>
      </c>
      <c r="C30" s="56">
        <v>115</v>
      </c>
      <c r="D30" s="56">
        <f t="shared" si="0"/>
        <v>13</v>
      </c>
      <c r="E30" s="306">
        <f t="shared" si="1"/>
        <v>0.12745098039215685</v>
      </c>
      <c r="F30" s="17"/>
      <c r="G30" s="17"/>
      <c r="H30" s="17"/>
    </row>
    <row r="31" spans="1:8" ht="14.25">
      <c r="A31" s="57"/>
      <c r="B31" s="56"/>
      <c r="C31" s="56"/>
      <c r="D31" s="56">
        <f t="shared" si="0"/>
        <v>0</v>
      </c>
      <c r="E31" s="306"/>
      <c r="F31" s="17"/>
      <c r="G31" s="17"/>
      <c r="H31" s="17"/>
    </row>
    <row r="32" spans="1:5" ht="14.25">
      <c r="A32" s="104"/>
      <c r="B32" s="337"/>
      <c r="C32" s="337"/>
      <c r="D32" s="337"/>
      <c r="E32" s="338"/>
    </row>
  </sheetData>
  <sheetProtection/>
  <mergeCells count="3">
    <mergeCell ref="A2:E2"/>
    <mergeCell ref="C4:E4"/>
    <mergeCell ref="A4:A5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31"/>
  <sheetViews>
    <sheetView zoomScaleSheetLayoutView="100" workbookViewId="0" topLeftCell="A14">
      <selection activeCell="B3" sqref="B1:B65536"/>
    </sheetView>
  </sheetViews>
  <sheetFormatPr defaultColWidth="9.00390625" defaultRowHeight="13.5"/>
  <cols>
    <col min="1" max="1" width="34.875" style="0" customWidth="1"/>
    <col min="2" max="2" width="34.875" style="94" customWidth="1"/>
  </cols>
  <sheetData>
    <row r="1" spans="1:2" ht="25.5" customHeight="1">
      <c r="A1" s="95" t="s">
        <v>1360</v>
      </c>
      <c r="B1" s="96"/>
    </row>
    <row r="2" spans="1:2" ht="25.5">
      <c r="A2" s="97" t="s">
        <v>1361</v>
      </c>
      <c r="B2" s="98"/>
    </row>
    <row r="3" spans="1:2" ht="30" customHeight="1">
      <c r="A3" s="106"/>
      <c r="B3" s="19" t="s">
        <v>2</v>
      </c>
    </row>
    <row r="4" spans="1:2" ht="27.75" customHeight="1">
      <c r="A4" s="41" t="s">
        <v>3</v>
      </c>
      <c r="B4" s="101" t="s">
        <v>4</v>
      </c>
    </row>
    <row r="5" spans="1:2" ht="27.75" customHeight="1">
      <c r="A5" s="102" t="s">
        <v>1318</v>
      </c>
      <c r="B5" s="27"/>
    </row>
    <row r="6" spans="1:2" ht="27.75" customHeight="1">
      <c r="A6" s="57" t="s">
        <v>1320</v>
      </c>
      <c r="B6" s="60"/>
    </row>
    <row r="7" spans="1:2" ht="27.75" customHeight="1">
      <c r="A7" s="57" t="s">
        <v>1322</v>
      </c>
      <c r="B7" s="60"/>
    </row>
    <row r="8" spans="1:2" ht="27.75" customHeight="1">
      <c r="A8" s="57" t="s">
        <v>1324</v>
      </c>
      <c r="B8" s="60"/>
    </row>
    <row r="9" spans="1:2" ht="27.75" customHeight="1">
      <c r="A9" s="57" t="s">
        <v>1326</v>
      </c>
      <c r="B9" s="60"/>
    </row>
    <row r="10" spans="1:2" ht="27.75" customHeight="1">
      <c r="A10" s="57" t="s">
        <v>1328</v>
      </c>
      <c r="B10" s="60"/>
    </row>
    <row r="11" spans="1:2" ht="27.75" customHeight="1">
      <c r="A11" s="57" t="s">
        <v>1330</v>
      </c>
      <c r="B11" s="60"/>
    </row>
    <row r="12" spans="1:2" ht="27.75" customHeight="1">
      <c r="A12" s="57" t="s">
        <v>1332</v>
      </c>
      <c r="B12" s="60"/>
    </row>
    <row r="13" spans="1:2" ht="27.75" customHeight="1">
      <c r="A13" s="57" t="s">
        <v>1334</v>
      </c>
      <c r="B13" s="60"/>
    </row>
    <row r="14" spans="1:2" ht="27.75" customHeight="1">
      <c r="A14" s="57" t="s">
        <v>1336</v>
      </c>
      <c r="B14" s="60"/>
    </row>
    <row r="15" spans="1:2" ht="27.75" customHeight="1">
      <c r="A15" s="57" t="s">
        <v>1338</v>
      </c>
      <c r="B15" s="60"/>
    </row>
    <row r="16" spans="1:2" ht="27.75" customHeight="1">
      <c r="A16" s="57" t="s">
        <v>1340</v>
      </c>
      <c r="B16" s="60"/>
    </row>
    <row r="17" spans="1:2" ht="27.75" customHeight="1">
      <c r="A17" s="57" t="s">
        <v>1342</v>
      </c>
      <c r="B17" s="60"/>
    </row>
    <row r="18" spans="1:2" ht="27.75" customHeight="1">
      <c r="A18" s="57" t="s">
        <v>1344</v>
      </c>
      <c r="B18" s="60"/>
    </row>
    <row r="19" spans="1:2" ht="27.75" customHeight="1">
      <c r="A19" s="57" t="s">
        <v>1346</v>
      </c>
      <c r="B19" s="60"/>
    </row>
    <row r="20" spans="1:2" ht="27.75" customHeight="1">
      <c r="A20" s="57" t="s">
        <v>1348</v>
      </c>
      <c r="B20" s="60"/>
    </row>
    <row r="21" spans="1:2" ht="27.75" customHeight="1">
      <c r="A21" s="57" t="s">
        <v>1349</v>
      </c>
      <c r="B21" s="60"/>
    </row>
    <row r="22" spans="1:2" ht="27.75" customHeight="1">
      <c r="A22" s="57" t="s">
        <v>1350</v>
      </c>
      <c r="B22" s="60"/>
    </row>
    <row r="23" spans="1:2" ht="27.75" customHeight="1">
      <c r="A23" s="57" t="s">
        <v>1351</v>
      </c>
      <c r="B23" s="60"/>
    </row>
    <row r="24" spans="1:2" ht="27.75" customHeight="1">
      <c r="A24" s="57" t="s">
        <v>1352</v>
      </c>
      <c r="B24" s="60"/>
    </row>
    <row r="25" spans="1:2" ht="27.75" customHeight="1">
      <c r="A25" s="57" t="s">
        <v>1353</v>
      </c>
      <c r="B25" s="60"/>
    </row>
    <row r="26" spans="1:2" ht="27.75" customHeight="1">
      <c r="A26" s="57" t="s">
        <v>1354</v>
      </c>
      <c r="B26" s="60"/>
    </row>
    <row r="27" spans="1:2" ht="27.75" customHeight="1">
      <c r="A27" s="57" t="s">
        <v>1355</v>
      </c>
      <c r="B27" s="60">
        <v>22</v>
      </c>
    </row>
    <row r="28" spans="1:2" ht="27.75" customHeight="1">
      <c r="A28" s="57" t="s">
        <v>1357</v>
      </c>
      <c r="B28" s="60">
        <v>22</v>
      </c>
    </row>
    <row r="29" spans="1:2" ht="27.75" customHeight="1">
      <c r="A29" s="29" t="s">
        <v>1359</v>
      </c>
      <c r="B29" s="101"/>
    </row>
    <row r="30" spans="1:2" ht="27.75" customHeight="1">
      <c r="A30" s="29"/>
      <c r="B30" s="101"/>
    </row>
    <row r="31" spans="1:2" ht="27.75" customHeight="1">
      <c r="A31" s="29" t="s">
        <v>18</v>
      </c>
      <c r="B31" s="101">
        <f>B27</f>
        <v>22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67"/>
  <sheetViews>
    <sheetView zoomScaleSheetLayoutView="100" workbookViewId="0" topLeftCell="A1">
      <selection activeCell="I8" sqref="I8"/>
    </sheetView>
  </sheetViews>
  <sheetFormatPr defaultColWidth="9.00390625" defaultRowHeight="13.5"/>
  <cols>
    <col min="1" max="1" width="40.375" style="0" customWidth="1"/>
    <col min="2" max="2" width="32.50390625" style="94" customWidth="1"/>
  </cols>
  <sheetData>
    <row r="1" spans="1:2" ht="13.5">
      <c r="A1" s="95" t="s">
        <v>1362</v>
      </c>
      <c r="B1" s="96"/>
    </row>
    <row r="2" spans="1:2" ht="25.5">
      <c r="A2" s="97" t="s">
        <v>1363</v>
      </c>
      <c r="B2" s="98"/>
    </row>
    <row r="3" spans="1:2" ht="25.5" customHeight="1">
      <c r="A3" s="99"/>
      <c r="B3" s="100" t="s">
        <v>2</v>
      </c>
    </row>
    <row r="4" spans="1:2" ht="30" customHeight="1">
      <c r="A4" s="41" t="s">
        <v>3</v>
      </c>
      <c r="B4" s="101" t="s">
        <v>5</v>
      </c>
    </row>
    <row r="5" spans="1:2" ht="30" customHeight="1">
      <c r="A5" s="102" t="s">
        <v>1319</v>
      </c>
      <c r="B5" s="103"/>
    </row>
    <row r="6" spans="1:2" ht="30" customHeight="1">
      <c r="A6" s="57" t="s">
        <v>1321</v>
      </c>
      <c r="B6" s="101"/>
    </row>
    <row r="7" spans="1:2" ht="30" customHeight="1">
      <c r="A7" s="57" t="s">
        <v>1323</v>
      </c>
      <c r="B7" s="101"/>
    </row>
    <row r="8" spans="1:2" ht="30" customHeight="1">
      <c r="A8" s="57" t="s">
        <v>1325</v>
      </c>
      <c r="B8" s="101"/>
    </row>
    <row r="9" spans="1:2" ht="30" customHeight="1">
      <c r="A9" s="57" t="s">
        <v>1327</v>
      </c>
      <c r="B9" s="101">
        <v>22</v>
      </c>
    </row>
    <row r="10" spans="1:2" ht="30" customHeight="1">
      <c r="A10" s="57" t="s">
        <v>1329</v>
      </c>
      <c r="B10" s="101"/>
    </row>
    <row r="11" spans="1:2" ht="30" customHeight="1">
      <c r="A11" s="57" t="s">
        <v>1331</v>
      </c>
      <c r="B11" s="101"/>
    </row>
    <row r="12" spans="1:2" ht="30" customHeight="1">
      <c r="A12" s="57" t="s">
        <v>1333</v>
      </c>
      <c r="B12" s="101"/>
    </row>
    <row r="13" spans="1:2" ht="30" customHeight="1">
      <c r="A13" s="57" t="s">
        <v>1335</v>
      </c>
      <c r="B13" s="101"/>
    </row>
    <row r="14" spans="1:2" ht="30" customHeight="1">
      <c r="A14" s="57" t="s">
        <v>1337</v>
      </c>
      <c r="B14" s="101"/>
    </row>
    <row r="15" spans="1:2" ht="30" customHeight="1">
      <c r="A15" s="57" t="s">
        <v>1339</v>
      </c>
      <c r="B15" s="101"/>
    </row>
    <row r="16" spans="1:2" ht="30" customHeight="1">
      <c r="A16" s="57" t="s">
        <v>1341</v>
      </c>
      <c r="B16" s="101"/>
    </row>
    <row r="17" spans="1:2" ht="30" customHeight="1">
      <c r="A17" s="57" t="s">
        <v>1343</v>
      </c>
      <c r="B17" s="101"/>
    </row>
    <row r="18" spans="1:2" ht="30" customHeight="1">
      <c r="A18" s="57" t="s">
        <v>1345</v>
      </c>
      <c r="B18" s="101"/>
    </row>
    <row r="19" spans="1:2" ht="30" customHeight="1">
      <c r="A19" s="57" t="s">
        <v>1347</v>
      </c>
      <c r="B19" s="101"/>
    </row>
    <row r="20" spans="1:2" ht="30" customHeight="1">
      <c r="A20" s="57" t="s">
        <v>1347</v>
      </c>
      <c r="B20" s="101"/>
    </row>
    <row r="21" spans="1:2" ht="30" customHeight="1">
      <c r="A21" s="57" t="s">
        <v>1356</v>
      </c>
      <c r="B21" s="101">
        <v>22</v>
      </c>
    </row>
    <row r="22" spans="1:2" ht="30" customHeight="1">
      <c r="A22" s="57" t="s">
        <v>1358</v>
      </c>
      <c r="B22" s="101"/>
    </row>
    <row r="23" spans="1:2" ht="30" customHeight="1">
      <c r="A23" s="29" t="s">
        <v>19</v>
      </c>
      <c r="B23" s="101">
        <f>B21+B22</f>
        <v>22</v>
      </c>
    </row>
    <row r="24" spans="1:2" ht="16.5" customHeight="1">
      <c r="A24" s="104"/>
      <c r="B24" s="105"/>
    </row>
    <row r="25" spans="1:2" ht="14.25">
      <c r="A25" s="104"/>
      <c r="B25" s="105"/>
    </row>
    <row r="26" spans="1:2" ht="14.25">
      <c r="A26" s="104"/>
      <c r="B26" s="105"/>
    </row>
    <row r="27" spans="1:2" ht="14.25">
      <c r="A27" s="104"/>
      <c r="B27" s="105"/>
    </row>
    <row r="28" spans="1:2" ht="14.25">
      <c r="A28" s="104"/>
      <c r="B28" s="105"/>
    </row>
    <row r="29" spans="1:2" ht="14.25">
      <c r="A29" s="104"/>
      <c r="B29" s="105"/>
    </row>
    <row r="30" spans="1:2" ht="14.25">
      <c r="A30" s="104"/>
      <c r="B30" s="105"/>
    </row>
    <row r="31" spans="1:2" ht="14.25">
      <c r="A31" s="104"/>
      <c r="B31" s="105"/>
    </row>
    <row r="32" spans="1:2" ht="14.25">
      <c r="A32" s="104"/>
      <c r="B32" s="105"/>
    </row>
    <row r="33" spans="1:2" ht="14.25">
      <c r="A33" s="104"/>
      <c r="B33" s="105"/>
    </row>
    <row r="34" spans="1:2" ht="14.25">
      <c r="A34" s="104"/>
      <c r="B34" s="105"/>
    </row>
    <row r="35" spans="1:2" ht="14.25">
      <c r="A35" s="104"/>
      <c r="B35" s="105"/>
    </row>
    <row r="36" spans="1:2" ht="14.25">
      <c r="A36" s="104"/>
      <c r="B36" s="105"/>
    </row>
    <row r="37" spans="1:2" ht="14.25">
      <c r="A37" s="104"/>
      <c r="B37" s="105"/>
    </row>
    <row r="38" spans="1:2" ht="14.25">
      <c r="A38" s="104"/>
      <c r="B38" s="105"/>
    </row>
    <row r="39" spans="1:2" ht="14.25">
      <c r="A39" s="104"/>
      <c r="B39" s="105"/>
    </row>
    <row r="40" spans="1:2" ht="14.25">
      <c r="A40" s="104"/>
      <c r="B40" s="105"/>
    </row>
    <row r="41" spans="1:2" ht="14.25">
      <c r="A41" s="104"/>
      <c r="B41" s="105"/>
    </row>
    <row r="42" spans="1:2" ht="14.25">
      <c r="A42" s="104"/>
      <c r="B42" s="105"/>
    </row>
    <row r="43" spans="1:2" ht="14.25">
      <c r="A43" s="104"/>
      <c r="B43" s="105"/>
    </row>
    <row r="44" spans="1:2" ht="14.25">
      <c r="A44" s="104"/>
      <c r="B44" s="105"/>
    </row>
    <row r="45" spans="1:2" ht="14.25">
      <c r="A45" s="104"/>
      <c r="B45" s="105"/>
    </row>
    <row r="46" spans="1:2" ht="14.25">
      <c r="A46" s="104"/>
      <c r="B46" s="105"/>
    </row>
    <row r="47" spans="1:2" ht="14.25">
      <c r="A47" s="104"/>
      <c r="B47" s="105"/>
    </row>
    <row r="48" spans="1:2" ht="14.25">
      <c r="A48" s="104"/>
      <c r="B48" s="105"/>
    </row>
    <row r="49" spans="1:2" ht="14.25">
      <c r="A49" s="104"/>
      <c r="B49" s="105"/>
    </row>
    <row r="50" spans="1:2" ht="14.25">
      <c r="A50" s="104"/>
      <c r="B50" s="105"/>
    </row>
    <row r="51" spans="1:2" ht="14.25">
      <c r="A51" s="104"/>
      <c r="B51" s="105"/>
    </row>
    <row r="52" spans="1:2" ht="14.25">
      <c r="A52" s="104"/>
      <c r="B52" s="105"/>
    </row>
    <row r="53" spans="1:2" ht="14.25">
      <c r="A53" s="104"/>
      <c r="B53" s="105"/>
    </row>
    <row r="54" spans="1:2" ht="14.25">
      <c r="A54" s="104"/>
      <c r="B54" s="105"/>
    </row>
    <row r="55" spans="1:2" ht="14.25">
      <c r="A55" s="104"/>
      <c r="B55" s="105"/>
    </row>
    <row r="56" spans="1:2" ht="14.25">
      <c r="A56" s="104"/>
      <c r="B56" s="105"/>
    </row>
    <row r="57" spans="1:2" ht="14.25">
      <c r="A57" s="104"/>
      <c r="B57" s="105"/>
    </row>
    <row r="58" spans="1:2" ht="14.25">
      <c r="A58" s="104"/>
      <c r="B58" s="105"/>
    </row>
    <row r="59" spans="1:2" ht="14.25">
      <c r="A59" s="104"/>
      <c r="B59" s="105"/>
    </row>
    <row r="60" spans="1:2" ht="14.25">
      <c r="A60" s="104"/>
      <c r="B60" s="105"/>
    </row>
    <row r="61" spans="1:2" ht="14.25">
      <c r="A61" s="104"/>
      <c r="B61" s="105"/>
    </row>
    <row r="62" spans="1:2" ht="14.25">
      <c r="A62" s="104"/>
      <c r="B62" s="105"/>
    </row>
    <row r="63" spans="1:2" ht="14.25">
      <c r="A63" s="104"/>
      <c r="B63" s="105"/>
    </row>
    <row r="64" spans="1:2" ht="14.25">
      <c r="A64" s="104"/>
      <c r="B64" s="105"/>
    </row>
    <row r="65" spans="1:2" ht="14.25">
      <c r="A65" s="104"/>
      <c r="B65" s="105"/>
    </row>
    <row r="66" spans="1:2" ht="14.25">
      <c r="A66" s="104"/>
      <c r="B66" s="105"/>
    </row>
    <row r="67" spans="1:2" ht="14.25">
      <c r="A67" s="104"/>
      <c r="B67" s="105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 topLeftCell="A1">
      <selection activeCell="E7" sqref="E7"/>
    </sheetView>
  </sheetViews>
  <sheetFormatPr defaultColWidth="9.00390625" defaultRowHeight="13.5"/>
  <cols>
    <col min="1" max="1" width="47.75390625" style="0" customWidth="1"/>
    <col min="2" max="2" width="47.75390625" style="10" customWidth="1"/>
  </cols>
  <sheetData>
    <row r="1" spans="1:2" ht="14.25">
      <c r="A1" s="80" t="s">
        <v>1364</v>
      </c>
      <c r="B1" s="81"/>
    </row>
    <row r="2" spans="1:2" ht="34.5" customHeight="1">
      <c r="A2" s="82" t="s">
        <v>1365</v>
      </c>
      <c r="B2" s="83"/>
    </row>
    <row r="3" spans="1:2" ht="14.25">
      <c r="A3" s="84"/>
      <c r="B3" s="85" t="s">
        <v>2</v>
      </c>
    </row>
    <row r="4" spans="1:2" ht="30" customHeight="1">
      <c r="A4" s="86" t="s">
        <v>1071</v>
      </c>
      <c r="B4" s="87" t="s">
        <v>1124</v>
      </c>
    </row>
    <row r="5" spans="1:2" ht="30" customHeight="1">
      <c r="A5" s="86" t="s">
        <v>86</v>
      </c>
      <c r="B5" s="88">
        <f>SUM(B6:B8)</f>
        <v>22</v>
      </c>
    </row>
    <row r="6" spans="1:2" ht="30" customHeight="1">
      <c r="A6" s="89" t="s">
        <v>1366</v>
      </c>
      <c r="B6" s="90">
        <v>22</v>
      </c>
    </row>
    <row r="7" spans="1:2" ht="30" customHeight="1">
      <c r="A7" s="89" t="s">
        <v>1367</v>
      </c>
      <c r="B7" s="91">
        <v>0</v>
      </c>
    </row>
    <row r="8" spans="1:2" ht="30" customHeight="1">
      <c r="A8" s="92" t="s">
        <v>1368</v>
      </c>
      <c r="B8" s="91">
        <v>0</v>
      </c>
    </row>
    <row r="9" ht="13.5">
      <c r="B9" s="93"/>
    </row>
    <row r="10" ht="13.5">
      <c r="B10" s="93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D10" sqref="D10"/>
    </sheetView>
  </sheetViews>
  <sheetFormatPr defaultColWidth="9.00390625" defaultRowHeight="13.5"/>
  <cols>
    <col min="1" max="1" width="46.50390625" style="0" customWidth="1"/>
    <col min="2" max="2" width="46.50390625" style="10" customWidth="1"/>
  </cols>
  <sheetData>
    <row r="1" spans="1:2" ht="14.25">
      <c r="A1" s="72" t="s">
        <v>1369</v>
      </c>
      <c r="B1" s="73"/>
    </row>
    <row r="2" spans="1:2" ht="20.25">
      <c r="A2" s="74" t="s">
        <v>1370</v>
      </c>
      <c r="B2" s="75"/>
    </row>
    <row r="3" spans="1:2" ht="33.75" customHeight="1">
      <c r="A3" s="76"/>
      <c r="B3" s="77" t="s">
        <v>2</v>
      </c>
    </row>
    <row r="4" spans="1:2" ht="27" customHeight="1">
      <c r="A4" s="78" t="s">
        <v>1124</v>
      </c>
      <c r="B4" s="79">
        <v>22</v>
      </c>
    </row>
    <row r="5" spans="1:2" ht="27.75" customHeight="1">
      <c r="A5" s="78" t="s">
        <v>82</v>
      </c>
      <c r="B5" s="79">
        <f>SUM(B4:B4)</f>
        <v>22</v>
      </c>
    </row>
    <row r="6" spans="1:2" ht="14.25">
      <c r="A6" s="72"/>
      <c r="B6" s="73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E9" sqref="E9"/>
    </sheetView>
  </sheetViews>
  <sheetFormatPr defaultColWidth="9.00390625" defaultRowHeight="13.5"/>
  <cols>
    <col min="1" max="1" width="22.50390625" style="0" customWidth="1"/>
    <col min="2" max="2" width="22.50390625" style="62" customWidth="1"/>
    <col min="3" max="3" width="22.50390625" style="63" customWidth="1"/>
    <col min="4" max="4" width="22.50390625" style="62" customWidth="1"/>
  </cols>
  <sheetData>
    <row r="1" ht="13.5">
      <c r="A1" t="s">
        <v>1371</v>
      </c>
    </row>
    <row r="2" spans="1:4" ht="25.5">
      <c r="A2" s="64" t="s">
        <v>1372</v>
      </c>
      <c r="B2" s="65"/>
      <c r="C2" s="66"/>
      <c r="D2" s="65"/>
    </row>
    <row r="3" spans="1:4" ht="14.25">
      <c r="A3" s="17"/>
      <c r="B3" s="67"/>
      <c r="C3" s="17"/>
      <c r="D3" s="67" t="s">
        <v>2</v>
      </c>
    </row>
    <row r="4" spans="1:4" ht="27.75" customHeight="1">
      <c r="A4" s="68" t="s">
        <v>1071</v>
      </c>
      <c r="B4" s="69" t="s">
        <v>4</v>
      </c>
      <c r="C4" s="68" t="s">
        <v>1071</v>
      </c>
      <c r="D4" s="69" t="s">
        <v>5</v>
      </c>
    </row>
    <row r="5" spans="1:4" ht="27.75" customHeight="1">
      <c r="A5" s="70" t="s">
        <v>1373</v>
      </c>
      <c r="B5" s="71">
        <v>1421</v>
      </c>
      <c r="C5" s="70" t="s">
        <v>1374</v>
      </c>
      <c r="D5" s="71">
        <v>998</v>
      </c>
    </row>
    <row r="6" spans="1:4" ht="27.75" customHeight="1">
      <c r="A6" s="70" t="s">
        <v>1375</v>
      </c>
      <c r="B6" s="71">
        <v>306</v>
      </c>
      <c r="C6" s="70" t="s">
        <v>1376</v>
      </c>
      <c r="D6" s="71">
        <v>936</v>
      </c>
    </row>
    <row r="7" spans="1:4" ht="27.75" customHeight="1">
      <c r="A7" s="70" t="s">
        <v>1377</v>
      </c>
      <c r="B7" s="71">
        <v>1013</v>
      </c>
      <c r="C7" s="70" t="s">
        <v>1378</v>
      </c>
      <c r="D7" s="71">
        <v>35</v>
      </c>
    </row>
    <row r="8" spans="1:4" ht="27.75" customHeight="1">
      <c r="A8" s="70" t="s">
        <v>1379</v>
      </c>
      <c r="B8" s="71">
        <v>30</v>
      </c>
      <c r="C8" s="70" t="s">
        <v>1380</v>
      </c>
      <c r="D8" s="71">
        <v>25</v>
      </c>
    </row>
    <row r="9" spans="1:4" ht="27.75" customHeight="1">
      <c r="A9" s="70" t="s">
        <v>1381</v>
      </c>
      <c r="B9" s="71">
        <v>2</v>
      </c>
      <c r="C9" s="70" t="s">
        <v>1382</v>
      </c>
      <c r="D9" s="71">
        <v>2</v>
      </c>
    </row>
    <row r="10" spans="1:4" ht="27.75" customHeight="1">
      <c r="A10" s="70" t="s">
        <v>1383</v>
      </c>
      <c r="B10" s="71">
        <v>70</v>
      </c>
      <c r="C10" s="70"/>
      <c r="D10" s="71"/>
    </row>
    <row r="11" spans="1:4" ht="27.75" customHeight="1">
      <c r="A11" s="70"/>
      <c r="B11" s="71"/>
      <c r="C11" s="70"/>
      <c r="D11" s="71"/>
    </row>
    <row r="12" spans="1:4" ht="27.75" customHeight="1">
      <c r="A12" s="70" t="s">
        <v>1359</v>
      </c>
      <c r="B12" s="71">
        <v>3144</v>
      </c>
      <c r="C12" s="70" t="s">
        <v>1384</v>
      </c>
      <c r="D12" s="71">
        <v>3567</v>
      </c>
    </row>
    <row r="13" spans="1:4" ht="27.75" customHeight="1">
      <c r="A13" s="70"/>
      <c r="B13" s="71"/>
      <c r="C13" s="70"/>
      <c r="D13" s="71"/>
    </row>
    <row r="14" spans="1:4" ht="27.75" customHeight="1">
      <c r="A14" s="70" t="s">
        <v>18</v>
      </c>
      <c r="B14" s="71">
        <v>4565</v>
      </c>
      <c r="C14" s="70" t="s">
        <v>19</v>
      </c>
      <c r="D14" s="71">
        <v>4565</v>
      </c>
    </row>
    <row r="15" ht="27.75" customHeight="1"/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14"/>
  <sheetViews>
    <sheetView zoomScaleSheetLayoutView="100" workbookViewId="0" topLeftCell="A1">
      <selection activeCell="K25" sqref="K25"/>
    </sheetView>
  </sheetViews>
  <sheetFormatPr defaultColWidth="9.00390625" defaultRowHeight="13.5"/>
  <cols>
    <col min="1" max="1" width="49.00390625" style="0" customWidth="1"/>
    <col min="2" max="2" width="27.125" style="10" customWidth="1"/>
  </cols>
  <sheetData>
    <row r="1" spans="1:2" ht="13.5">
      <c r="A1" s="50" t="s">
        <v>1385</v>
      </c>
      <c r="B1" s="51"/>
    </row>
    <row r="2" spans="1:2" ht="25.5">
      <c r="A2" s="52" t="s">
        <v>1386</v>
      </c>
      <c r="B2" s="59"/>
    </row>
    <row r="3" spans="1:2" ht="34.5" customHeight="1">
      <c r="A3" s="17"/>
      <c r="B3" s="19" t="s">
        <v>2</v>
      </c>
    </row>
    <row r="4" spans="1:2" ht="24" customHeight="1">
      <c r="A4" s="55" t="s">
        <v>1071</v>
      </c>
      <c r="B4" s="60" t="s">
        <v>4</v>
      </c>
    </row>
    <row r="5" spans="1:2" ht="24" customHeight="1">
      <c r="A5" s="57" t="s">
        <v>1373</v>
      </c>
      <c r="B5" s="60">
        <v>1421</v>
      </c>
    </row>
    <row r="6" spans="1:2" ht="24" customHeight="1">
      <c r="A6" s="57" t="s">
        <v>1375</v>
      </c>
      <c r="B6" s="60">
        <v>306</v>
      </c>
    </row>
    <row r="7" spans="1:2" ht="24" customHeight="1">
      <c r="A7" s="57" t="s">
        <v>1377</v>
      </c>
      <c r="B7" s="60">
        <v>1013</v>
      </c>
    </row>
    <row r="8" spans="1:2" ht="24" customHeight="1">
      <c r="A8" s="57" t="s">
        <v>1379</v>
      </c>
      <c r="B8" s="60">
        <v>30</v>
      </c>
    </row>
    <row r="9" spans="1:2" ht="24" customHeight="1">
      <c r="A9" s="57" t="s">
        <v>1381</v>
      </c>
      <c r="B9" s="60">
        <v>2</v>
      </c>
    </row>
    <row r="10" spans="1:2" ht="24" customHeight="1">
      <c r="A10" s="57" t="s">
        <v>1383</v>
      </c>
      <c r="B10" s="60">
        <v>70</v>
      </c>
    </row>
    <row r="11" spans="1:2" ht="24" customHeight="1">
      <c r="A11" s="57"/>
      <c r="B11" s="60"/>
    </row>
    <row r="12" spans="1:2" ht="24" customHeight="1">
      <c r="A12" s="57" t="s">
        <v>1355</v>
      </c>
      <c r="B12" s="60">
        <v>1421</v>
      </c>
    </row>
    <row r="13" spans="1:2" ht="24" customHeight="1">
      <c r="A13" s="57" t="s">
        <v>1359</v>
      </c>
      <c r="B13" s="60">
        <v>3144</v>
      </c>
    </row>
    <row r="14" spans="1:2" ht="24" customHeight="1">
      <c r="A14" s="57" t="s">
        <v>18</v>
      </c>
      <c r="B14" s="61">
        <f>B12+B13</f>
        <v>4565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G19" sqref="G19"/>
    </sheetView>
  </sheetViews>
  <sheetFormatPr defaultColWidth="9.00390625" defaultRowHeight="13.5"/>
  <cols>
    <col min="1" max="1" width="50.75390625" style="0" customWidth="1"/>
    <col min="2" max="2" width="21.375" style="49" customWidth="1"/>
  </cols>
  <sheetData>
    <row r="1" spans="1:2" ht="13.5">
      <c r="A1" s="50" t="s">
        <v>1387</v>
      </c>
      <c r="B1" s="51"/>
    </row>
    <row r="2" spans="1:2" ht="43.5" customHeight="1">
      <c r="A2" s="52" t="s">
        <v>1388</v>
      </c>
      <c r="B2" s="53"/>
    </row>
    <row r="3" spans="1:2" ht="18.75" customHeight="1">
      <c r="A3" s="17"/>
      <c r="B3" s="54" t="s">
        <v>2</v>
      </c>
    </row>
    <row r="4" spans="1:2" ht="27" customHeight="1">
      <c r="A4" s="55" t="s">
        <v>1071</v>
      </c>
      <c r="B4" s="56" t="s">
        <v>5</v>
      </c>
    </row>
    <row r="5" spans="1:2" ht="27" customHeight="1">
      <c r="A5" s="57" t="s">
        <v>1374</v>
      </c>
      <c r="B5" s="58">
        <v>972</v>
      </c>
    </row>
    <row r="6" spans="1:2" ht="27" customHeight="1">
      <c r="A6" s="57" t="s">
        <v>1376</v>
      </c>
      <c r="B6" s="58">
        <v>936</v>
      </c>
    </row>
    <row r="7" spans="1:2" ht="27" customHeight="1">
      <c r="A7" s="57" t="s">
        <v>1378</v>
      </c>
      <c r="B7" s="58">
        <v>35</v>
      </c>
    </row>
    <row r="8" spans="1:2" ht="27" customHeight="1">
      <c r="A8" s="57" t="s">
        <v>1380</v>
      </c>
      <c r="B8" s="58">
        <v>25</v>
      </c>
    </row>
    <row r="9" spans="1:2" ht="27" customHeight="1">
      <c r="A9" s="57" t="s">
        <v>1389</v>
      </c>
      <c r="B9" s="58">
        <v>2</v>
      </c>
    </row>
    <row r="10" spans="1:2" ht="27" customHeight="1">
      <c r="A10" s="57" t="s">
        <v>1384</v>
      </c>
      <c r="B10" s="58">
        <v>3567</v>
      </c>
    </row>
    <row r="11" spans="1:2" ht="27" customHeight="1">
      <c r="A11" s="57" t="s">
        <v>19</v>
      </c>
      <c r="B11" s="58">
        <f>SUM(B6:B10)</f>
        <v>4565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C6" sqref="C6"/>
    </sheetView>
  </sheetViews>
  <sheetFormatPr defaultColWidth="9.00390625" defaultRowHeight="13.5"/>
  <cols>
    <col min="1" max="1" width="27.75390625" style="0" customWidth="1"/>
    <col min="2" max="3" width="27.75390625" style="10" customWidth="1"/>
  </cols>
  <sheetData>
    <row r="1" spans="1:4" ht="14.25">
      <c r="A1" s="33" t="s">
        <v>1390</v>
      </c>
      <c r="B1" s="34"/>
      <c r="C1" s="35"/>
      <c r="D1" s="36"/>
    </row>
    <row r="2" spans="1:4" ht="25.5">
      <c r="A2" s="37" t="s">
        <v>1391</v>
      </c>
      <c r="B2" s="38"/>
      <c r="C2" s="38"/>
      <c r="D2" s="36"/>
    </row>
    <row r="3" spans="1:4" ht="14.25">
      <c r="A3" s="39"/>
      <c r="B3" s="40"/>
      <c r="C3" s="19" t="s">
        <v>2</v>
      </c>
      <c r="D3" s="36"/>
    </row>
    <row r="4" spans="1:4" ht="27" customHeight="1">
      <c r="A4" s="41" t="s">
        <v>1293</v>
      </c>
      <c r="B4" s="42" t="s">
        <v>1392</v>
      </c>
      <c r="C4" s="42" t="s">
        <v>1393</v>
      </c>
      <c r="D4" s="36"/>
    </row>
    <row r="5" spans="1:4" ht="27" customHeight="1">
      <c r="A5" s="43" t="s">
        <v>1394</v>
      </c>
      <c r="B5" s="44">
        <v>423</v>
      </c>
      <c r="C5" s="44">
        <v>4565</v>
      </c>
      <c r="D5" s="36"/>
    </row>
    <row r="6" spans="1:4" ht="27" customHeight="1">
      <c r="A6" s="43"/>
      <c r="B6" s="45"/>
      <c r="C6" s="46"/>
      <c r="D6" s="36"/>
    </row>
    <row r="7" spans="1:4" ht="27" customHeight="1">
      <c r="A7" s="47" t="s">
        <v>82</v>
      </c>
      <c r="B7" s="48">
        <f>SUM(B5:B5)</f>
        <v>423</v>
      </c>
      <c r="C7" s="48">
        <f>SUM(C5:C5)</f>
        <v>4565</v>
      </c>
      <c r="D7" s="36"/>
    </row>
    <row r="8" spans="1:4" ht="27" customHeight="1">
      <c r="A8" s="36"/>
      <c r="B8" s="13"/>
      <c r="C8" s="13"/>
      <c r="D8" s="36"/>
    </row>
    <row r="9" spans="1:4" ht="14.25">
      <c r="A9" s="36"/>
      <c r="B9" s="13"/>
      <c r="C9" s="13"/>
      <c r="D9" s="36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E10" sqref="E10"/>
    </sheetView>
  </sheetViews>
  <sheetFormatPr defaultColWidth="9.00390625" defaultRowHeight="13.5"/>
  <cols>
    <col min="1" max="1" width="34.375" style="0" customWidth="1"/>
    <col min="2" max="2" width="25.75390625" style="10" customWidth="1"/>
    <col min="3" max="3" width="25.00390625" style="10" customWidth="1"/>
    <col min="4" max="4" width="23.25390625" style="10" customWidth="1"/>
  </cols>
  <sheetData>
    <row r="1" spans="1:4" ht="24.75" customHeight="1">
      <c r="A1" s="11" t="s">
        <v>1395</v>
      </c>
      <c r="B1" s="12"/>
      <c r="C1" s="13"/>
      <c r="D1" s="14"/>
    </row>
    <row r="2" spans="1:4" ht="31.5">
      <c r="A2" s="15" t="s">
        <v>1396</v>
      </c>
      <c r="B2" s="16"/>
      <c r="C2" s="16"/>
      <c r="D2" s="16"/>
    </row>
    <row r="3" spans="1:4" ht="19.5" customHeight="1">
      <c r="A3" s="17"/>
      <c r="B3" s="18"/>
      <c r="C3" s="18"/>
      <c r="D3" s="18"/>
    </row>
    <row r="4" spans="1:4" ht="14.25">
      <c r="A4" s="17"/>
      <c r="B4" s="18"/>
      <c r="C4" s="18"/>
      <c r="D4" s="19" t="s">
        <v>2</v>
      </c>
    </row>
    <row r="5" spans="1:4" ht="13.5">
      <c r="A5" s="20" t="s">
        <v>1397</v>
      </c>
      <c r="B5" s="21" t="s">
        <v>1398</v>
      </c>
      <c r="C5" s="21" t="s">
        <v>1399</v>
      </c>
      <c r="D5" s="22" t="s">
        <v>1400</v>
      </c>
    </row>
    <row r="6" spans="1:4" ht="13.5">
      <c r="A6" s="23"/>
      <c r="B6" s="24"/>
      <c r="C6" s="24"/>
      <c r="D6" s="25"/>
    </row>
    <row r="7" spans="1:4" ht="13.5">
      <c r="A7" s="26"/>
      <c r="B7" s="27"/>
      <c r="C7" s="27"/>
      <c r="D7" s="28"/>
    </row>
    <row r="8" spans="1:4" ht="33" customHeight="1">
      <c r="A8" s="29" t="s">
        <v>1401</v>
      </c>
      <c r="B8" s="30">
        <f>SUM(B9:B12)</f>
        <v>437</v>
      </c>
      <c r="C8" s="30">
        <f>SUM(C9:C12)</f>
        <v>649</v>
      </c>
      <c r="D8" s="31">
        <f aca="true" t="shared" si="0" ref="D8:D12">(C8-B8)/B8</f>
        <v>0.4851258581235698</v>
      </c>
    </row>
    <row r="9" spans="1:4" ht="33" customHeight="1">
      <c r="A9" s="29" t="s">
        <v>1085</v>
      </c>
      <c r="B9" s="30">
        <v>0</v>
      </c>
      <c r="C9" s="30">
        <v>0</v>
      </c>
      <c r="D9" s="31" t="s">
        <v>268</v>
      </c>
    </row>
    <row r="10" spans="1:4" ht="33" customHeight="1">
      <c r="A10" s="29" t="s">
        <v>1084</v>
      </c>
      <c r="B10" s="30">
        <v>51</v>
      </c>
      <c r="C10" s="30">
        <v>36</v>
      </c>
      <c r="D10" s="31">
        <f t="shared" si="0"/>
        <v>-0.29411764705882354</v>
      </c>
    </row>
    <row r="11" spans="1:4" ht="33" customHeight="1">
      <c r="A11" s="29" t="s">
        <v>1086</v>
      </c>
      <c r="B11" s="30">
        <v>379</v>
      </c>
      <c r="C11" s="30">
        <v>453</v>
      </c>
      <c r="D11" s="31">
        <f t="shared" si="0"/>
        <v>0.19525065963060687</v>
      </c>
    </row>
    <row r="12" spans="1:4" ht="33" customHeight="1">
      <c r="A12" s="29" t="s">
        <v>1402</v>
      </c>
      <c r="B12" s="30">
        <v>7</v>
      </c>
      <c r="C12" s="30">
        <v>160</v>
      </c>
      <c r="D12" s="31">
        <f t="shared" si="0"/>
        <v>21.857142857142858</v>
      </c>
    </row>
    <row r="13" spans="1:4" ht="148.5" customHeight="1">
      <c r="A13" s="32" t="s">
        <v>1403</v>
      </c>
      <c r="B13" s="32"/>
      <c r="C13" s="32"/>
      <c r="D13" s="32"/>
    </row>
    <row r="14" ht="24" customHeight="1"/>
    <row r="15" ht="24" customHeight="1"/>
    <row r="16" ht="24" customHeight="1"/>
    <row r="17" ht="24" customHeight="1"/>
    <row r="18" ht="24" customHeight="1"/>
    <row r="19" ht="24" customHeight="1"/>
  </sheetData>
  <sheetProtection/>
  <mergeCells count="6">
    <mergeCell ref="A2:D2"/>
    <mergeCell ref="A13:D13"/>
    <mergeCell ref="A5:A7"/>
    <mergeCell ref="B5:B7"/>
    <mergeCell ref="C5:C7"/>
    <mergeCell ref="D5:D7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64"/>
  <sheetViews>
    <sheetView zoomScaleSheetLayoutView="100" workbookViewId="0" topLeftCell="A1">
      <selection activeCell="M11" sqref="M11"/>
    </sheetView>
  </sheetViews>
  <sheetFormatPr defaultColWidth="9.00390625" defaultRowHeight="13.5"/>
  <cols>
    <col min="1" max="2" width="41.75390625" style="0" customWidth="1"/>
  </cols>
  <sheetData>
    <row r="1" ht="13.5">
      <c r="A1" t="s">
        <v>1404</v>
      </c>
    </row>
    <row r="2" spans="1:2" ht="25.5">
      <c r="A2" s="1" t="s">
        <v>1405</v>
      </c>
      <c r="B2" s="1"/>
    </row>
    <row r="3" spans="1:2" ht="14.25">
      <c r="A3" s="2"/>
      <c r="B3" s="3" t="s">
        <v>2</v>
      </c>
    </row>
    <row r="4" spans="1:2" ht="40.5" customHeight="1">
      <c r="A4" s="4" t="s">
        <v>1293</v>
      </c>
      <c r="B4" s="4" t="s">
        <v>1072</v>
      </c>
    </row>
    <row r="5" spans="1:2" ht="40.5" customHeight="1">
      <c r="A5" s="5" t="s">
        <v>1406</v>
      </c>
      <c r="B5" s="6"/>
    </row>
    <row r="6" spans="1:2" ht="40.5" customHeight="1">
      <c r="A6" s="5" t="s">
        <v>1407</v>
      </c>
      <c r="B6" s="6"/>
    </row>
    <row r="7" spans="1:2" ht="40.5" customHeight="1">
      <c r="A7" s="5" t="s">
        <v>1408</v>
      </c>
      <c r="B7" s="6">
        <v>1002</v>
      </c>
    </row>
    <row r="8" spans="1:2" ht="40.5" customHeight="1">
      <c r="A8" s="5" t="s">
        <v>1409</v>
      </c>
      <c r="B8" s="6"/>
    </row>
    <row r="9" spans="1:2" ht="40.5" customHeight="1">
      <c r="A9" s="5" t="s">
        <v>1410</v>
      </c>
      <c r="B9" s="6"/>
    </row>
    <row r="10" spans="1:2" ht="40.5" customHeight="1">
      <c r="A10" s="5" t="s">
        <v>1411</v>
      </c>
      <c r="B10" s="6">
        <v>150</v>
      </c>
    </row>
    <row r="11" spans="1:2" ht="40.5" customHeight="1">
      <c r="A11" s="5" t="s">
        <v>1412</v>
      </c>
      <c r="B11" s="6"/>
    </row>
    <row r="12" spans="1:2" ht="40.5" customHeight="1">
      <c r="A12" s="5" t="s">
        <v>1413</v>
      </c>
      <c r="B12" s="6">
        <v>2080</v>
      </c>
    </row>
    <row r="13" spans="1:2" ht="40.5" customHeight="1">
      <c r="A13" s="5" t="s">
        <v>1414</v>
      </c>
      <c r="B13" s="6">
        <v>289</v>
      </c>
    </row>
    <row r="14" spans="1:2" ht="40.5" customHeight="1">
      <c r="A14" s="5" t="s">
        <v>1415</v>
      </c>
      <c r="B14" s="6"/>
    </row>
    <row r="15" spans="1:2" ht="40.5" customHeight="1">
      <c r="A15" s="5" t="s">
        <v>1416</v>
      </c>
      <c r="B15" s="6"/>
    </row>
    <row r="16" spans="1:2" ht="40.5" customHeight="1">
      <c r="A16" s="7" t="s">
        <v>1417</v>
      </c>
      <c r="B16" s="6">
        <f>SUM(B5:B15)</f>
        <v>3521</v>
      </c>
    </row>
    <row r="17" spans="1:2" ht="14.25">
      <c r="A17" s="8"/>
      <c r="B17" s="8"/>
    </row>
    <row r="18" spans="1:2" ht="14.25">
      <c r="A18" s="9"/>
      <c r="B18" s="9"/>
    </row>
    <row r="19" spans="1:2" ht="14.25">
      <c r="A19" s="9"/>
      <c r="B19" s="9"/>
    </row>
    <row r="20" spans="1:2" ht="14.25">
      <c r="A20" s="9"/>
      <c r="B20" s="9"/>
    </row>
    <row r="21" spans="1:2" ht="14.25">
      <c r="A21" s="9"/>
      <c r="B21" s="9"/>
    </row>
    <row r="22" spans="1:2" ht="14.25">
      <c r="A22" s="9"/>
      <c r="B22" s="9"/>
    </row>
    <row r="23" spans="1:2" ht="14.25">
      <c r="A23" s="9"/>
      <c r="B23" s="9"/>
    </row>
    <row r="24" spans="1:2" ht="14.25">
      <c r="A24" s="9"/>
      <c r="B24" s="9"/>
    </row>
    <row r="25" spans="1:2" ht="14.25">
      <c r="A25" s="9"/>
      <c r="B25" s="9"/>
    </row>
    <row r="26" spans="1:2" ht="14.25">
      <c r="A26" s="9"/>
      <c r="B26" s="9"/>
    </row>
    <row r="27" spans="1:2" ht="14.25">
      <c r="A27" s="9"/>
      <c r="B27" s="9"/>
    </row>
    <row r="28" spans="1:2" ht="14.25">
      <c r="A28" s="9"/>
      <c r="B28" s="9"/>
    </row>
    <row r="29" spans="1:2" ht="14.25">
      <c r="A29" s="9"/>
      <c r="B29" s="9"/>
    </row>
    <row r="30" spans="1:2" ht="14.25">
      <c r="A30" s="9"/>
      <c r="B30" s="9"/>
    </row>
    <row r="31" spans="1:2" ht="14.25">
      <c r="A31" s="9"/>
      <c r="B31" s="9"/>
    </row>
    <row r="32" spans="1:2" ht="14.25">
      <c r="A32" s="9"/>
      <c r="B32" s="9"/>
    </row>
    <row r="33" spans="1:2" ht="14.25">
      <c r="A33" s="9"/>
      <c r="B33" s="9"/>
    </row>
    <row r="34" spans="1:2" ht="14.25">
      <c r="A34" s="9"/>
      <c r="B34" s="9"/>
    </row>
    <row r="35" spans="1:2" ht="14.25">
      <c r="A35" s="9"/>
      <c r="B35" s="9"/>
    </row>
    <row r="36" spans="1:2" ht="14.25">
      <c r="A36" s="9"/>
      <c r="B36" s="9"/>
    </row>
    <row r="37" spans="1:2" ht="14.25">
      <c r="A37" s="9"/>
      <c r="B37" s="9"/>
    </row>
    <row r="38" spans="1:2" ht="14.25">
      <c r="A38" s="9"/>
      <c r="B38" s="9"/>
    </row>
    <row r="39" spans="1:2" ht="14.25">
      <c r="A39" s="9"/>
      <c r="B39" s="9"/>
    </row>
    <row r="40" spans="1:2" ht="14.25">
      <c r="A40" s="9"/>
      <c r="B40" s="9"/>
    </row>
    <row r="41" spans="1:2" ht="14.25">
      <c r="A41" s="9"/>
      <c r="B41" s="9"/>
    </row>
    <row r="42" spans="1:2" ht="14.25">
      <c r="A42" s="9"/>
      <c r="B42" s="9"/>
    </row>
    <row r="43" spans="1:2" ht="14.25">
      <c r="A43" s="9"/>
      <c r="B43" s="9"/>
    </row>
    <row r="44" spans="1:2" ht="14.25">
      <c r="A44" s="9"/>
      <c r="B44" s="9"/>
    </row>
    <row r="45" spans="1:2" ht="14.25">
      <c r="A45" s="9"/>
      <c r="B45" s="9"/>
    </row>
    <row r="46" spans="1:2" ht="14.25">
      <c r="A46" s="9"/>
      <c r="B46" s="9"/>
    </row>
    <row r="47" spans="1:2" ht="14.25">
      <c r="A47" s="9"/>
      <c r="B47" s="9"/>
    </row>
    <row r="48" spans="1:2" ht="14.25">
      <c r="A48" s="9"/>
      <c r="B48" s="9"/>
    </row>
    <row r="49" spans="1:2" ht="14.25">
      <c r="A49" s="9"/>
      <c r="B49" s="9"/>
    </row>
    <row r="50" spans="1:2" ht="14.25">
      <c r="A50" s="9"/>
      <c r="B50" s="9"/>
    </row>
    <row r="51" spans="1:2" ht="14.25">
      <c r="A51" s="9"/>
      <c r="B51" s="9"/>
    </row>
    <row r="52" spans="1:2" ht="14.25">
      <c r="A52" s="9"/>
      <c r="B52" s="9"/>
    </row>
    <row r="53" spans="1:2" ht="14.25">
      <c r="A53" s="9"/>
      <c r="B53" s="9"/>
    </row>
    <row r="54" spans="1:2" ht="14.25">
      <c r="A54" s="9"/>
      <c r="B54" s="9"/>
    </row>
    <row r="55" spans="1:2" ht="14.25">
      <c r="A55" s="9"/>
      <c r="B55" s="9"/>
    </row>
    <row r="56" spans="1:2" ht="14.25">
      <c r="A56" s="9"/>
      <c r="B56" s="9"/>
    </row>
    <row r="57" spans="1:2" ht="14.25">
      <c r="A57" s="9"/>
      <c r="B57" s="9"/>
    </row>
    <row r="58" spans="1:2" ht="14.25">
      <c r="A58" s="9"/>
      <c r="B58" s="9"/>
    </row>
    <row r="59" spans="1:2" ht="14.25">
      <c r="A59" s="9"/>
      <c r="B59" s="9"/>
    </row>
    <row r="60" spans="1:2" ht="14.25">
      <c r="A60" s="9"/>
      <c r="B60" s="9"/>
    </row>
    <row r="61" spans="1:2" ht="14.25">
      <c r="A61" s="9"/>
      <c r="B61" s="9"/>
    </row>
    <row r="62" spans="1:2" ht="14.25">
      <c r="A62" s="9"/>
      <c r="B62" s="9"/>
    </row>
    <row r="63" spans="1:2" ht="14.25">
      <c r="A63" s="9"/>
      <c r="B63" s="9"/>
    </row>
    <row r="64" spans="1:2" ht="14.25">
      <c r="A64" s="9"/>
      <c r="B64" s="9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">
      <selection activeCell="H12" sqref="H12"/>
    </sheetView>
  </sheetViews>
  <sheetFormatPr defaultColWidth="9.00390625" defaultRowHeight="13.5"/>
  <cols>
    <col min="1" max="1" width="30.00390625" style="0" customWidth="1"/>
    <col min="2" max="2" width="26.375" style="168" customWidth="1"/>
    <col min="3" max="5" width="21.125" style="168" customWidth="1"/>
    <col min="6" max="6" width="23.25390625" style="168" customWidth="1"/>
  </cols>
  <sheetData>
    <row r="1" spans="1:6" ht="14.25">
      <c r="A1" s="17" t="s">
        <v>52</v>
      </c>
      <c r="B1" s="298"/>
      <c r="C1" s="298"/>
      <c r="D1" s="298"/>
      <c r="E1" s="298"/>
      <c r="F1" s="298"/>
    </row>
    <row r="2" spans="1:6" ht="25.5">
      <c r="A2" s="299" t="s">
        <v>53</v>
      </c>
      <c r="B2" s="300"/>
      <c r="C2" s="300"/>
      <c r="D2" s="300"/>
      <c r="E2" s="300"/>
      <c r="F2" s="300"/>
    </row>
    <row r="3" spans="1:6" ht="25.5">
      <c r="A3" s="301"/>
      <c r="B3" s="302"/>
      <c r="C3" s="302"/>
      <c r="D3" s="302"/>
      <c r="E3" s="302"/>
      <c r="F3" s="298" t="s">
        <v>2</v>
      </c>
    </row>
    <row r="4" spans="1:6" ht="28.5">
      <c r="A4" s="68" t="s">
        <v>54</v>
      </c>
      <c r="B4" s="303" t="s">
        <v>55</v>
      </c>
      <c r="C4" s="303" t="s">
        <v>56</v>
      </c>
      <c r="D4" s="303" t="s">
        <v>24</v>
      </c>
      <c r="E4" s="303" t="s">
        <v>57</v>
      </c>
      <c r="F4" s="303" t="s">
        <v>58</v>
      </c>
    </row>
    <row r="5" spans="1:6" ht="19.5" customHeight="1">
      <c r="A5" s="304" t="s">
        <v>59</v>
      </c>
      <c r="B5" s="21">
        <v>16771</v>
      </c>
      <c r="C5" s="21">
        <v>16771</v>
      </c>
      <c r="D5" s="305">
        <v>13877</v>
      </c>
      <c r="E5" s="60">
        <v>19761</v>
      </c>
      <c r="F5" s="306">
        <f>(E5-B5)/B5</f>
        <v>0.17828394251982588</v>
      </c>
    </row>
    <row r="6" spans="1:6" ht="19.5" customHeight="1">
      <c r="A6" s="304" t="s">
        <v>60</v>
      </c>
      <c r="B6" s="21"/>
      <c r="C6" s="21"/>
      <c r="D6" s="21"/>
      <c r="E6" s="60"/>
      <c r="F6" s="306"/>
    </row>
    <row r="7" spans="1:6" ht="19.5" customHeight="1">
      <c r="A7" s="304" t="s">
        <v>61</v>
      </c>
      <c r="B7" s="21"/>
      <c r="C7" s="21"/>
      <c r="D7" s="307"/>
      <c r="E7" s="60">
        <v>3</v>
      </c>
      <c r="F7" s="306"/>
    </row>
    <row r="8" spans="1:6" ht="19.5" customHeight="1">
      <c r="A8" s="304" t="s">
        <v>62</v>
      </c>
      <c r="B8" s="21">
        <v>2774</v>
      </c>
      <c r="C8" s="21">
        <v>2774</v>
      </c>
      <c r="D8" s="307">
        <v>2822</v>
      </c>
      <c r="E8" s="60">
        <v>3280</v>
      </c>
      <c r="F8" s="306">
        <f aca="true" t="shared" si="0" ref="F6:F29">(E8-B8)/B8</f>
        <v>0.18240807498197548</v>
      </c>
    </row>
    <row r="9" spans="1:6" ht="19.5" customHeight="1">
      <c r="A9" s="304" t="s">
        <v>63</v>
      </c>
      <c r="B9" s="21">
        <v>8339</v>
      </c>
      <c r="C9" s="21">
        <v>8339</v>
      </c>
      <c r="D9" s="307">
        <v>6811</v>
      </c>
      <c r="E9" s="60">
        <v>9902</v>
      </c>
      <c r="F9" s="306">
        <f t="shared" si="0"/>
        <v>0.1874325458688092</v>
      </c>
    </row>
    <row r="10" spans="1:6" ht="19.5" customHeight="1">
      <c r="A10" s="304" t="s">
        <v>64</v>
      </c>
      <c r="B10" s="21">
        <v>1579</v>
      </c>
      <c r="C10" s="21">
        <v>1579</v>
      </c>
      <c r="D10" s="307">
        <v>770</v>
      </c>
      <c r="E10" s="60">
        <v>1592</v>
      </c>
      <c r="F10" s="306">
        <f t="shared" si="0"/>
        <v>0.008233058898036731</v>
      </c>
    </row>
    <row r="11" spans="1:6" ht="19.5" customHeight="1">
      <c r="A11" s="304" t="s">
        <v>65</v>
      </c>
      <c r="B11" s="21">
        <v>398</v>
      </c>
      <c r="C11" s="21">
        <v>398</v>
      </c>
      <c r="D11" s="307">
        <v>311</v>
      </c>
      <c r="E11" s="60">
        <v>3549</v>
      </c>
      <c r="F11" s="306">
        <f t="shared" si="0"/>
        <v>7.917085427135678</v>
      </c>
    </row>
    <row r="12" spans="1:6" ht="19.5" customHeight="1">
      <c r="A12" s="304" t="s">
        <v>66</v>
      </c>
      <c r="B12" s="21">
        <v>7956</v>
      </c>
      <c r="C12" s="21">
        <v>7956</v>
      </c>
      <c r="D12" s="308">
        <v>6319</v>
      </c>
      <c r="E12" s="60">
        <v>6950</v>
      </c>
      <c r="F12" s="306">
        <f t="shared" si="0"/>
        <v>-0.12644544997486173</v>
      </c>
    </row>
    <row r="13" spans="1:6" ht="19.5" customHeight="1">
      <c r="A13" s="309" t="s">
        <v>67</v>
      </c>
      <c r="B13" s="21">
        <v>5074</v>
      </c>
      <c r="C13" s="21">
        <v>5074</v>
      </c>
      <c r="D13" s="308">
        <v>4321</v>
      </c>
      <c r="E13" s="60">
        <v>3213</v>
      </c>
      <c r="F13" s="306">
        <f t="shared" si="0"/>
        <v>-0.36677177769018526</v>
      </c>
    </row>
    <row r="14" spans="1:6" ht="19.5" customHeight="1">
      <c r="A14" s="304" t="s">
        <v>68</v>
      </c>
      <c r="B14" s="21">
        <v>1800</v>
      </c>
      <c r="C14" s="21">
        <v>1800</v>
      </c>
      <c r="D14" s="308">
        <v>1610</v>
      </c>
      <c r="E14" s="60">
        <v>1495</v>
      </c>
      <c r="F14" s="306">
        <f t="shared" si="0"/>
        <v>-0.16944444444444445</v>
      </c>
    </row>
    <row r="15" spans="1:6" ht="19.5" customHeight="1">
      <c r="A15" s="304" t="s">
        <v>69</v>
      </c>
      <c r="B15" s="21">
        <v>1622</v>
      </c>
      <c r="C15" s="21">
        <v>1622</v>
      </c>
      <c r="D15" s="308">
        <v>2260</v>
      </c>
      <c r="E15" s="60">
        <v>3405</v>
      </c>
      <c r="F15" s="306">
        <f t="shared" si="0"/>
        <v>1.099260172626387</v>
      </c>
    </row>
    <row r="16" spans="1:6" ht="19.5" customHeight="1">
      <c r="A16" s="304" t="s">
        <v>70</v>
      </c>
      <c r="B16" s="21">
        <v>3670</v>
      </c>
      <c r="C16" s="21">
        <v>3670</v>
      </c>
      <c r="D16" s="310">
        <v>5224</v>
      </c>
      <c r="E16" s="60">
        <v>4846</v>
      </c>
      <c r="F16" s="306">
        <f t="shared" si="0"/>
        <v>0.32043596730245233</v>
      </c>
    </row>
    <row r="17" spans="1:6" ht="19.5" customHeight="1">
      <c r="A17" s="304" t="s">
        <v>71</v>
      </c>
      <c r="B17" s="21">
        <v>819</v>
      </c>
      <c r="C17" s="21">
        <v>819</v>
      </c>
      <c r="D17" s="310">
        <v>1804</v>
      </c>
      <c r="E17" s="60">
        <v>1448</v>
      </c>
      <c r="F17" s="306">
        <f t="shared" si="0"/>
        <v>0.7680097680097681</v>
      </c>
    </row>
    <row r="18" spans="1:6" ht="19.5" customHeight="1">
      <c r="A18" s="304" t="s">
        <v>72</v>
      </c>
      <c r="B18" s="21">
        <v>226</v>
      </c>
      <c r="C18" s="21">
        <v>226</v>
      </c>
      <c r="D18" s="310">
        <v>271</v>
      </c>
      <c r="E18" s="60">
        <v>381</v>
      </c>
      <c r="F18" s="306">
        <f t="shared" si="0"/>
        <v>0.6858407079646017</v>
      </c>
    </row>
    <row r="19" spans="1:6" ht="19.5" customHeight="1">
      <c r="A19" s="304" t="s">
        <v>73</v>
      </c>
      <c r="B19" s="21"/>
      <c r="C19" s="21"/>
      <c r="D19" s="310">
        <v>1</v>
      </c>
      <c r="E19" s="60">
        <v>16</v>
      </c>
      <c r="F19" s="306"/>
    </row>
    <row r="20" spans="1:6" ht="19.5" customHeight="1">
      <c r="A20" s="304" t="s">
        <v>74</v>
      </c>
      <c r="B20" s="21"/>
      <c r="C20" s="21"/>
      <c r="D20" s="21"/>
      <c r="E20" s="60"/>
      <c r="F20" s="306"/>
    </row>
    <row r="21" spans="1:6" ht="19.5" customHeight="1">
      <c r="A21" s="304" t="s">
        <v>75</v>
      </c>
      <c r="B21" s="21"/>
      <c r="C21" s="21"/>
      <c r="D21" s="311"/>
      <c r="E21" s="60"/>
      <c r="F21" s="306"/>
    </row>
    <row r="22" spans="1:6" ht="19.5" customHeight="1">
      <c r="A22" s="304" t="s">
        <v>76</v>
      </c>
      <c r="B22" s="21">
        <v>1056</v>
      </c>
      <c r="C22" s="21">
        <v>1056</v>
      </c>
      <c r="D22" s="312">
        <v>956</v>
      </c>
      <c r="E22" s="60">
        <v>1282</v>
      </c>
      <c r="F22" s="306">
        <f t="shared" si="0"/>
        <v>0.21401515151515152</v>
      </c>
    </row>
    <row r="23" spans="1:6" ht="19.5" customHeight="1">
      <c r="A23" s="304" t="s">
        <v>77</v>
      </c>
      <c r="B23" s="21">
        <v>1638</v>
      </c>
      <c r="C23" s="21">
        <v>1638</v>
      </c>
      <c r="D23" s="312">
        <v>1420</v>
      </c>
      <c r="E23" s="60">
        <v>1745</v>
      </c>
      <c r="F23" s="306">
        <f t="shared" si="0"/>
        <v>0.06532356532356533</v>
      </c>
    </row>
    <row r="24" spans="1:6" ht="19.5" customHeight="1">
      <c r="A24" s="304" t="s">
        <v>78</v>
      </c>
      <c r="B24" s="21">
        <v>1179</v>
      </c>
      <c r="C24" s="21">
        <v>1179</v>
      </c>
      <c r="D24" s="313">
        <v>942</v>
      </c>
      <c r="E24" s="60">
        <v>1385</v>
      </c>
      <c r="F24" s="306">
        <f t="shared" si="0"/>
        <v>0.17472434266327397</v>
      </c>
    </row>
    <row r="25" spans="1:6" ht="19.5" customHeight="1">
      <c r="A25" s="304" t="s">
        <v>79</v>
      </c>
      <c r="B25" s="21">
        <v>580</v>
      </c>
      <c r="C25" s="21">
        <v>580</v>
      </c>
      <c r="D25" s="21"/>
      <c r="E25" s="60">
        <v>750</v>
      </c>
      <c r="F25" s="306">
        <f t="shared" si="0"/>
        <v>0.29310344827586204</v>
      </c>
    </row>
    <row r="26" spans="1:6" ht="19.5" customHeight="1">
      <c r="A26" s="304" t="s">
        <v>80</v>
      </c>
      <c r="B26" s="21">
        <v>1300</v>
      </c>
      <c r="C26" s="21">
        <v>1300</v>
      </c>
      <c r="D26" s="314">
        <v>67</v>
      </c>
      <c r="E26" s="60">
        <v>6000</v>
      </c>
      <c r="F26" s="306">
        <f t="shared" si="0"/>
        <v>3.6153846153846154</v>
      </c>
    </row>
    <row r="27" spans="1:6" ht="19.5" customHeight="1">
      <c r="A27" s="304" t="s">
        <v>81</v>
      </c>
      <c r="B27" s="21">
        <v>1104</v>
      </c>
      <c r="C27" s="21">
        <v>1104</v>
      </c>
      <c r="D27" s="315">
        <v>1139</v>
      </c>
      <c r="E27" s="60">
        <v>1314</v>
      </c>
      <c r="F27" s="306">
        <f t="shared" si="0"/>
        <v>0.19021739130434784</v>
      </c>
    </row>
    <row r="28" spans="1:6" ht="19.5" customHeight="1">
      <c r="A28" s="57" t="s">
        <v>51</v>
      </c>
      <c r="B28" s="60"/>
      <c r="C28" s="316"/>
      <c r="D28" s="60"/>
      <c r="E28" s="60"/>
      <c r="F28" s="306"/>
    </row>
    <row r="29" spans="1:6" ht="19.5" customHeight="1">
      <c r="A29" s="68" t="s">
        <v>82</v>
      </c>
      <c r="B29" s="60">
        <f>SUM(B5:B28)</f>
        <v>57885</v>
      </c>
      <c r="C29" s="317">
        <f>SUM(C5:C28)</f>
        <v>57885</v>
      </c>
      <c r="D29" s="60">
        <f>SUM(D5:D28)</f>
        <v>50925</v>
      </c>
      <c r="E29" s="60">
        <f>SUM(E5:E28)</f>
        <v>72317</v>
      </c>
      <c r="F29" s="306">
        <f t="shared" si="0"/>
        <v>0.2493219314157381</v>
      </c>
    </row>
    <row r="30" spans="1:6" ht="14.25">
      <c r="A30" s="104"/>
      <c r="B30" s="318"/>
      <c r="C30" s="318"/>
      <c r="D30" s="318"/>
      <c r="E30" s="318"/>
      <c r="F30" s="318"/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="85" zoomScaleNormal="85" zoomScaleSheetLayoutView="100" workbookViewId="0" topLeftCell="A1">
      <selection activeCell="B1" sqref="B1:D65536"/>
    </sheetView>
  </sheetViews>
  <sheetFormatPr defaultColWidth="9.00390625" defaultRowHeight="13.5"/>
  <cols>
    <col min="1" max="1" width="27.50390625" style="0" customWidth="1"/>
    <col min="2" max="4" width="23.625" style="10" customWidth="1"/>
  </cols>
  <sheetData>
    <row r="1" spans="1:4" ht="13.5">
      <c r="A1" s="282" t="s">
        <v>83</v>
      </c>
      <c r="B1" s="283"/>
      <c r="C1" s="283"/>
      <c r="D1" s="283"/>
    </row>
    <row r="2" spans="1:4" ht="25.5">
      <c r="A2" s="284" t="s">
        <v>84</v>
      </c>
      <c r="B2" s="285"/>
      <c r="C2" s="285"/>
      <c r="D2" s="285"/>
    </row>
    <row r="3" spans="1:4" ht="42" customHeight="1">
      <c r="A3" s="286"/>
      <c r="B3" s="287"/>
      <c r="C3" s="288"/>
      <c r="D3" s="289" t="s">
        <v>2</v>
      </c>
    </row>
    <row r="4" spans="1:4" ht="28.5">
      <c r="A4" s="290" t="s">
        <v>85</v>
      </c>
      <c r="B4" s="291" t="s">
        <v>86</v>
      </c>
      <c r="C4" s="291" t="s">
        <v>87</v>
      </c>
      <c r="D4" s="291" t="s">
        <v>88</v>
      </c>
    </row>
    <row r="5" spans="1:4" ht="22.5" customHeight="1">
      <c r="A5" s="292" t="s">
        <v>59</v>
      </c>
      <c r="B5" s="293">
        <v>19461</v>
      </c>
      <c r="C5" s="293">
        <v>19461</v>
      </c>
      <c r="D5" s="294"/>
    </row>
    <row r="6" spans="1:4" ht="22.5" customHeight="1">
      <c r="A6" s="292" t="s">
        <v>61</v>
      </c>
      <c r="B6" s="295">
        <v>3</v>
      </c>
      <c r="C6" s="295">
        <v>3</v>
      </c>
      <c r="D6" s="294"/>
    </row>
    <row r="7" spans="1:4" ht="22.5" customHeight="1">
      <c r="A7" s="292" t="s">
        <v>62</v>
      </c>
      <c r="B7" s="293">
        <v>3280</v>
      </c>
      <c r="C7" s="293">
        <v>3280</v>
      </c>
      <c r="D7" s="294"/>
    </row>
    <row r="8" spans="1:4" ht="22.5" customHeight="1">
      <c r="A8" s="292" t="s">
        <v>63</v>
      </c>
      <c r="B8" s="293">
        <v>9902</v>
      </c>
      <c r="C8" s="293">
        <v>9902</v>
      </c>
      <c r="D8" s="294"/>
    </row>
    <row r="9" spans="1:4" ht="22.5" customHeight="1">
      <c r="A9" s="292" t="s">
        <v>64</v>
      </c>
      <c r="B9" s="293">
        <v>1592</v>
      </c>
      <c r="C9" s="293">
        <v>1592</v>
      </c>
      <c r="D9" s="294"/>
    </row>
    <row r="10" spans="1:4" ht="22.5" customHeight="1">
      <c r="A10" s="292" t="s">
        <v>65</v>
      </c>
      <c r="B10" s="293">
        <v>3549</v>
      </c>
      <c r="C10" s="293">
        <v>3549</v>
      </c>
      <c r="D10" s="294"/>
    </row>
    <row r="11" spans="1:4" ht="22.5" customHeight="1">
      <c r="A11" s="292" t="s">
        <v>66</v>
      </c>
      <c r="B11" s="293">
        <v>6950</v>
      </c>
      <c r="C11" s="293">
        <v>6950</v>
      </c>
      <c r="D11" s="294"/>
    </row>
    <row r="12" spans="1:4" ht="22.5" customHeight="1">
      <c r="A12" s="292" t="s">
        <v>67</v>
      </c>
      <c r="B12" s="293">
        <v>3213</v>
      </c>
      <c r="C12" s="293">
        <f>B12-D12</f>
        <v>3193</v>
      </c>
      <c r="D12" s="294">
        <v>20</v>
      </c>
    </row>
    <row r="13" spans="1:4" ht="22.5" customHeight="1">
      <c r="A13" s="292" t="s">
        <v>68</v>
      </c>
      <c r="B13" s="293">
        <v>1495</v>
      </c>
      <c r="C13" s="293">
        <v>1495</v>
      </c>
      <c r="D13" s="294"/>
    </row>
    <row r="14" spans="1:4" ht="22.5" customHeight="1">
      <c r="A14" s="292" t="s">
        <v>69</v>
      </c>
      <c r="B14" s="293">
        <v>3405</v>
      </c>
      <c r="C14" s="293">
        <v>3405</v>
      </c>
      <c r="D14" s="294"/>
    </row>
    <row r="15" spans="1:4" ht="22.5" customHeight="1">
      <c r="A15" s="292" t="s">
        <v>70</v>
      </c>
      <c r="B15" s="293">
        <v>4846</v>
      </c>
      <c r="C15" s="293">
        <v>4846</v>
      </c>
      <c r="D15" s="294"/>
    </row>
    <row r="16" spans="1:4" ht="22.5" customHeight="1">
      <c r="A16" s="292" t="s">
        <v>71</v>
      </c>
      <c r="B16" s="293">
        <v>1448</v>
      </c>
      <c r="C16" s="293">
        <v>1448</v>
      </c>
      <c r="D16" s="294"/>
    </row>
    <row r="17" spans="1:4" ht="22.5" customHeight="1">
      <c r="A17" s="292" t="s">
        <v>89</v>
      </c>
      <c r="B17" s="293">
        <v>381</v>
      </c>
      <c r="C17" s="293">
        <v>381</v>
      </c>
      <c r="D17" s="294"/>
    </row>
    <row r="18" spans="1:4" ht="22.5" customHeight="1">
      <c r="A18" s="292" t="s">
        <v>73</v>
      </c>
      <c r="B18" s="295">
        <v>16</v>
      </c>
      <c r="C18" s="295">
        <v>16</v>
      </c>
      <c r="D18" s="294"/>
    </row>
    <row r="19" spans="1:4" ht="22.5" customHeight="1">
      <c r="A19" s="292" t="s">
        <v>74</v>
      </c>
      <c r="B19" s="295"/>
      <c r="C19" s="295"/>
      <c r="D19" s="294"/>
    </row>
    <row r="20" spans="1:4" ht="22.5" customHeight="1">
      <c r="A20" s="292" t="s">
        <v>76</v>
      </c>
      <c r="B20" s="293">
        <v>1282</v>
      </c>
      <c r="C20" s="293">
        <v>1282</v>
      </c>
      <c r="D20" s="294"/>
    </row>
    <row r="21" spans="1:4" ht="22.5" customHeight="1">
      <c r="A21" s="292" t="s">
        <v>77</v>
      </c>
      <c r="B21" s="293">
        <v>1745</v>
      </c>
      <c r="C21" s="293">
        <v>1745</v>
      </c>
      <c r="D21" s="294"/>
    </row>
    <row r="22" spans="1:4" ht="22.5" customHeight="1">
      <c r="A22" s="292" t="s">
        <v>75</v>
      </c>
      <c r="B22" s="295"/>
      <c r="C22" s="295"/>
      <c r="D22" s="294"/>
    </row>
    <row r="23" spans="1:4" ht="22.5" customHeight="1">
      <c r="A23" s="292" t="s">
        <v>78</v>
      </c>
      <c r="B23" s="293">
        <v>1385</v>
      </c>
      <c r="C23" s="293">
        <v>1385</v>
      </c>
      <c r="D23" s="294"/>
    </row>
    <row r="24" spans="1:4" ht="22.5" customHeight="1">
      <c r="A24" s="292" t="s">
        <v>79</v>
      </c>
      <c r="B24" s="293">
        <v>750</v>
      </c>
      <c r="C24" s="293">
        <v>750</v>
      </c>
      <c r="D24" s="294"/>
    </row>
    <row r="25" spans="1:4" ht="22.5" customHeight="1">
      <c r="A25" s="296" t="s">
        <v>80</v>
      </c>
      <c r="B25" s="293">
        <v>6000</v>
      </c>
      <c r="C25" s="293">
        <v>6000</v>
      </c>
      <c r="D25" s="294"/>
    </row>
    <row r="26" spans="1:4" ht="22.5" customHeight="1">
      <c r="A26" s="296" t="s">
        <v>90</v>
      </c>
      <c r="B26" s="295"/>
      <c r="C26" s="295"/>
      <c r="D26" s="294"/>
    </row>
    <row r="27" spans="1:4" ht="22.5" customHeight="1">
      <c r="A27" s="296" t="s">
        <v>81</v>
      </c>
      <c r="B27" s="293">
        <v>1314</v>
      </c>
      <c r="C27" s="293">
        <v>1314</v>
      </c>
      <c r="D27" s="294"/>
    </row>
    <row r="28" spans="1:4" ht="22.5" customHeight="1">
      <c r="A28" s="292"/>
      <c r="B28" s="295"/>
      <c r="C28" s="295"/>
      <c r="D28" s="294"/>
    </row>
    <row r="29" spans="1:4" ht="27" customHeight="1">
      <c r="A29" s="297" t="s">
        <v>91</v>
      </c>
      <c r="B29" s="294">
        <f>SUM(B5:B28)</f>
        <v>72017</v>
      </c>
      <c r="C29" s="294">
        <f>SUM(C5:C28)</f>
        <v>71997</v>
      </c>
      <c r="D29" s="294">
        <f>SUM(D5:D28)</f>
        <v>20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63"/>
  <sheetViews>
    <sheetView zoomScaleSheetLayoutView="100" workbookViewId="0" topLeftCell="A1">
      <selection activeCell="N13" sqref="N13"/>
    </sheetView>
  </sheetViews>
  <sheetFormatPr defaultColWidth="9.00390625" defaultRowHeight="13.5"/>
  <cols>
    <col min="1" max="1" width="8.375" style="0" customWidth="1"/>
    <col min="2" max="2" width="34.75390625" style="0" customWidth="1"/>
    <col min="3" max="3" width="18.75390625" style="254" customWidth="1"/>
    <col min="4" max="4" width="12.875" style="255" customWidth="1"/>
    <col min="5" max="5" width="13.625" style="256" customWidth="1"/>
  </cols>
  <sheetData>
    <row r="1" spans="1:4" ht="14.25">
      <c r="A1" s="257" t="s">
        <v>92</v>
      </c>
      <c r="B1" s="36"/>
      <c r="C1" s="258"/>
      <c r="D1" s="259"/>
    </row>
    <row r="2" spans="1:5" ht="22.5">
      <c r="A2" s="260" t="s">
        <v>93</v>
      </c>
      <c r="B2" s="260"/>
      <c r="C2" s="261"/>
      <c r="D2" s="262"/>
      <c r="E2" s="262"/>
    </row>
    <row r="3" spans="1:4" ht="13.5">
      <c r="A3" s="263"/>
      <c r="B3" s="263"/>
      <c r="C3" s="264"/>
      <c r="D3" s="259"/>
    </row>
    <row r="4" spans="1:5" ht="21" customHeight="1">
      <c r="A4" s="263"/>
      <c r="B4" s="263"/>
      <c r="C4" s="264"/>
      <c r="D4" s="265" t="s">
        <v>94</v>
      </c>
      <c r="E4" s="265"/>
    </row>
    <row r="5" spans="1:5" ht="13.5">
      <c r="A5" s="266" t="s">
        <v>95</v>
      </c>
      <c r="B5" s="266" t="s">
        <v>96</v>
      </c>
      <c r="C5" s="267" t="s">
        <v>82</v>
      </c>
      <c r="D5" s="268" t="s">
        <v>25</v>
      </c>
      <c r="E5" s="269"/>
    </row>
    <row r="6" spans="1:5" ht="13.5">
      <c r="A6" s="266"/>
      <c r="B6" s="266"/>
      <c r="C6" s="267"/>
      <c r="D6" s="270" t="s">
        <v>97</v>
      </c>
      <c r="E6" s="271" t="s">
        <v>98</v>
      </c>
    </row>
    <row r="7" spans="1:5" ht="13.5">
      <c r="A7" s="272"/>
      <c r="B7" s="273" t="s">
        <v>99</v>
      </c>
      <c r="C7" s="274">
        <f>SUM(C8,C237,C240,C252,C342,C393,C449,C506,C630,C702,C777,C796,C906,C970,C1034,C1054,C1079,C1089,C1133,C1153,C1197,C1252,C1253,C1256,C1262,)</f>
        <v>72317</v>
      </c>
      <c r="D7" s="275">
        <v>23752</v>
      </c>
      <c r="E7" s="276">
        <f>C7-D7</f>
        <v>48565</v>
      </c>
    </row>
    <row r="8" spans="1:5" ht="13.5">
      <c r="A8" s="272">
        <v>201</v>
      </c>
      <c r="B8" s="273" t="s">
        <v>100</v>
      </c>
      <c r="C8" s="274">
        <f>SUM(C9,C21,C30,C41,C52,C63,C74,C82,C91,C104,C113,C124,C136,C143,C151,C157,C164,C171,C178,C185,C192,C200,C206,C212,C219,C234,)</f>
        <v>19761</v>
      </c>
      <c r="D8" s="275">
        <v>5946</v>
      </c>
      <c r="E8" s="276">
        <f>C8-D8</f>
        <v>13815</v>
      </c>
    </row>
    <row r="9" spans="1:5" ht="13.5">
      <c r="A9" s="272">
        <v>20101</v>
      </c>
      <c r="B9" s="273" t="s">
        <v>101</v>
      </c>
      <c r="C9" s="274">
        <f>SUM(C10:C20)</f>
        <v>348</v>
      </c>
      <c r="D9" s="277">
        <f>SUM(D10:D20)</f>
        <v>334</v>
      </c>
      <c r="E9" s="276">
        <f aca="true" t="shared" si="0" ref="E9:E37">C9-D9</f>
        <v>14</v>
      </c>
    </row>
    <row r="10" spans="1:5" ht="13.5">
      <c r="A10" s="272">
        <v>2010101</v>
      </c>
      <c r="B10" s="278" t="s">
        <v>102</v>
      </c>
      <c r="C10" s="274">
        <v>320</v>
      </c>
      <c r="D10" s="275">
        <v>334</v>
      </c>
      <c r="E10" s="276"/>
    </row>
    <row r="11" spans="1:5" ht="13.5">
      <c r="A11" s="272">
        <v>2010102</v>
      </c>
      <c r="B11" s="278" t="s">
        <v>103</v>
      </c>
      <c r="C11" s="274">
        <v>1</v>
      </c>
      <c r="D11" s="275"/>
      <c r="E11" s="276">
        <f t="shared" si="0"/>
        <v>1</v>
      </c>
    </row>
    <row r="12" spans="1:5" ht="13.5">
      <c r="A12" s="272">
        <v>2010103</v>
      </c>
      <c r="B12" s="278" t="s">
        <v>104</v>
      </c>
      <c r="C12" s="274"/>
      <c r="D12" s="275"/>
      <c r="E12" s="276"/>
    </row>
    <row r="13" spans="1:5" ht="13.5">
      <c r="A13" s="272">
        <v>2010104</v>
      </c>
      <c r="B13" s="278" t="s">
        <v>105</v>
      </c>
      <c r="C13" s="274">
        <v>26</v>
      </c>
      <c r="D13" s="275"/>
      <c r="E13" s="276">
        <f t="shared" si="0"/>
        <v>26</v>
      </c>
    </row>
    <row r="14" spans="1:5" ht="13.5">
      <c r="A14" s="272">
        <v>2010105</v>
      </c>
      <c r="B14" s="278" t="s">
        <v>106</v>
      </c>
      <c r="C14" s="274"/>
      <c r="D14" s="275"/>
      <c r="E14" s="276"/>
    </row>
    <row r="15" spans="1:5" ht="13.5">
      <c r="A15" s="272">
        <v>2010106</v>
      </c>
      <c r="B15" s="278" t="s">
        <v>107</v>
      </c>
      <c r="C15" s="274"/>
      <c r="D15" s="275"/>
      <c r="E15" s="276"/>
    </row>
    <row r="16" spans="1:5" ht="13.5">
      <c r="A16" s="272">
        <v>2010107</v>
      </c>
      <c r="B16" s="278" t="s">
        <v>108</v>
      </c>
      <c r="C16" s="274"/>
      <c r="D16" s="275"/>
      <c r="E16" s="276"/>
    </row>
    <row r="17" spans="1:5" ht="13.5">
      <c r="A17" s="272">
        <v>2010108</v>
      </c>
      <c r="B17" s="278" t="s">
        <v>109</v>
      </c>
      <c r="C17" s="274"/>
      <c r="D17" s="275"/>
      <c r="E17" s="276"/>
    </row>
    <row r="18" spans="1:5" ht="13.5">
      <c r="A18" s="272">
        <v>2010109</v>
      </c>
      <c r="B18" s="278" t="s">
        <v>110</v>
      </c>
      <c r="C18" s="274"/>
      <c r="D18" s="275"/>
      <c r="E18" s="276"/>
    </row>
    <row r="19" spans="1:5" ht="13.5">
      <c r="A19" s="272">
        <v>2010150</v>
      </c>
      <c r="B19" s="278" t="s">
        <v>111</v>
      </c>
      <c r="C19" s="274"/>
      <c r="D19" s="275"/>
      <c r="E19" s="276"/>
    </row>
    <row r="20" spans="1:5" ht="13.5">
      <c r="A20" s="272">
        <v>2010199</v>
      </c>
      <c r="B20" s="278" t="s">
        <v>112</v>
      </c>
      <c r="C20" s="274">
        <v>1</v>
      </c>
      <c r="D20" s="275"/>
      <c r="E20" s="276">
        <f t="shared" si="0"/>
        <v>1</v>
      </c>
    </row>
    <row r="21" spans="1:5" ht="13.5">
      <c r="A21" s="272">
        <v>20102</v>
      </c>
      <c r="B21" s="273" t="s">
        <v>113</v>
      </c>
      <c r="C21" s="274">
        <f>SUM(C22:C29)</f>
        <v>255</v>
      </c>
      <c r="D21" s="277">
        <f>SUM(D22:D29)</f>
        <v>251</v>
      </c>
      <c r="E21" s="276">
        <f t="shared" si="0"/>
        <v>4</v>
      </c>
    </row>
    <row r="22" spans="1:5" ht="13.5">
      <c r="A22" s="272">
        <v>2010201</v>
      </c>
      <c r="B22" s="278" t="s">
        <v>102</v>
      </c>
      <c r="C22" s="274">
        <v>233</v>
      </c>
      <c r="D22" s="275">
        <v>251</v>
      </c>
      <c r="E22" s="279" t="s">
        <v>114</v>
      </c>
    </row>
    <row r="23" spans="1:5" ht="13.5">
      <c r="A23" s="272">
        <v>2010202</v>
      </c>
      <c r="B23" s="278" t="s">
        <v>103</v>
      </c>
      <c r="C23" s="274"/>
      <c r="D23" s="275"/>
      <c r="E23" s="276">
        <f t="shared" si="0"/>
        <v>0</v>
      </c>
    </row>
    <row r="24" spans="1:5" ht="13.5">
      <c r="A24" s="272">
        <v>2010203</v>
      </c>
      <c r="B24" s="278" t="s">
        <v>104</v>
      </c>
      <c r="C24" s="274"/>
      <c r="D24" s="275"/>
      <c r="E24" s="276"/>
    </row>
    <row r="25" spans="1:5" ht="13.5">
      <c r="A25" s="272">
        <v>2010204</v>
      </c>
      <c r="B25" s="278" t="s">
        <v>115</v>
      </c>
      <c r="C25" s="274">
        <v>18</v>
      </c>
      <c r="D25" s="275"/>
      <c r="E25" s="276">
        <f t="shared" si="0"/>
        <v>18</v>
      </c>
    </row>
    <row r="26" spans="1:5" ht="13.5">
      <c r="A26" s="272">
        <v>2010205</v>
      </c>
      <c r="B26" s="278" t="s">
        <v>116</v>
      </c>
      <c r="C26" s="274"/>
      <c r="D26" s="275"/>
      <c r="E26" s="276"/>
    </row>
    <row r="27" spans="1:5" ht="13.5">
      <c r="A27" s="272">
        <v>2010206</v>
      </c>
      <c r="B27" s="278" t="s">
        <v>117</v>
      </c>
      <c r="C27" s="274">
        <v>2</v>
      </c>
      <c r="D27" s="275"/>
      <c r="E27" s="276"/>
    </row>
    <row r="28" spans="1:5" ht="13.5">
      <c r="A28" s="272">
        <v>2010250</v>
      </c>
      <c r="B28" s="278" t="s">
        <v>111</v>
      </c>
      <c r="C28" s="274"/>
      <c r="D28" s="275"/>
      <c r="E28" s="276"/>
    </row>
    <row r="29" spans="1:5" ht="13.5">
      <c r="A29" s="272">
        <v>2010299</v>
      </c>
      <c r="B29" s="278" t="s">
        <v>118</v>
      </c>
      <c r="C29" s="274">
        <v>2</v>
      </c>
      <c r="D29" s="275"/>
      <c r="E29" s="276">
        <f t="shared" si="0"/>
        <v>2</v>
      </c>
    </row>
    <row r="30" spans="1:5" ht="13.5">
      <c r="A30" s="272">
        <v>20103</v>
      </c>
      <c r="B30" s="273" t="s">
        <v>119</v>
      </c>
      <c r="C30" s="274">
        <f>SUM(C31:C40)</f>
        <v>6636</v>
      </c>
      <c r="D30" s="277">
        <f>SUM(D31:D40)</f>
        <v>2421</v>
      </c>
      <c r="E30" s="276">
        <f t="shared" si="0"/>
        <v>4215</v>
      </c>
    </row>
    <row r="31" spans="1:5" ht="13.5">
      <c r="A31" s="272">
        <v>2010301</v>
      </c>
      <c r="B31" s="278" t="s">
        <v>102</v>
      </c>
      <c r="C31" s="274">
        <v>1688</v>
      </c>
      <c r="D31" s="275">
        <v>1619</v>
      </c>
      <c r="E31" s="276">
        <f t="shared" si="0"/>
        <v>69</v>
      </c>
    </row>
    <row r="32" spans="1:5" ht="13.5">
      <c r="A32" s="272">
        <v>2010302</v>
      </c>
      <c r="B32" s="278" t="s">
        <v>103</v>
      </c>
      <c r="C32" s="274"/>
      <c r="D32" s="275"/>
      <c r="E32" s="276">
        <f t="shared" si="0"/>
        <v>0</v>
      </c>
    </row>
    <row r="33" spans="1:5" ht="13.5">
      <c r="A33" s="272">
        <v>2010303</v>
      </c>
      <c r="B33" s="278" t="s">
        <v>104</v>
      </c>
      <c r="C33" s="274">
        <v>139</v>
      </c>
      <c r="D33" s="275">
        <v>80</v>
      </c>
      <c r="E33" s="276">
        <f t="shared" si="0"/>
        <v>59</v>
      </c>
    </row>
    <row r="34" spans="1:5" ht="13.5">
      <c r="A34" s="272">
        <v>2010304</v>
      </c>
      <c r="B34" s="278" t="s">
        <v>120</v>
      </c>
      <c r="C34" s="274"/>
      <c r="D34" s="275"/>
      <c r="E34" s="276"/>
    </row>
    <row r="35" spans="1:5" ht="13.5">
      <c r="A35" s="272">
        <v>2010305</v>
      </c>
      <c r="B35" s="278" t="s">
        <v>121</v>
      </c>
      <c r="C35" s="274"/>
      <c r="D35" s="275"/>
      <c r="E35" s="276">
        <f t="shared" si="0"/>
        <v>0</v>
      </c>
    </row>
    <row r="36" spans="1:5" ht="13.5">
      <c r="A36" s="272">
        <v>2010306</v>
      </c>
      <c r="B36" s="278" t="s">
        <v>122</v>
      </c>
      <c r="C36" s="274"/>
      <c r="D36" s="275"/>
      <c r="E36" s="276">
        <f t="shared" si="0"/>
        <v>0</v>
      </c>
    </row>
    <row r="37" spans="1:5" ht="13.5">
      <c r="A37" s="272">
        <v>2010308</v>
      </c>
      <c r="B37" s="278" t="s">
        <v>123</v>
      </c>
      <c r="C37" s="274">
        <v>63</v>
      </c>
      <c r="D37" s="275"/>
      <c r="E37" s="276">
        <f t="shared" si="0"/>
        <v>63</v>
      </c>
    </row>
    <row r="38" spans="1:5" ht="13.5">
      <c r="A38" s="272">
        <v>2010309</v>
      </c>
      <c r="B38" s="278" t="s">
        <v>124</v>
      </c>
      <c r="C38" s="274"/>
      <c r="D38" s="275"/>
      <c r="E38" s="276"/>
    </row>
    <row r="39" spans="1:5" ht="13.5">
      <c r="A39" s="272">
        <v>2010350</v>
      </c>
      <c r="B39" s="278" t="s">
        <v>111</v>
      </c>
      <c r="C39" s="274">
        <v>813</v>
      </c>
      <c r="D39" s="275">
        <v>559</v>
      </c>
      <c r="E39" s="276">
        <f aca="true" t="shared" si="1" ref="E39:E41">C39-D39</f>
        <v>254</v>
      </c>
    </row>
    <row r="40" spans="1:5" ht="13.5">
      <c r="A40" s="272">
        <v>2010399</v>
      </c>
      <c r="B40" s="278" t="s">
        <v>125</v>
      </c>
      <c r="C40" s="274">
        <v>3933</v>
      </c>
      <c r="D40" s="275">
        <v>163</v>
      </c>
      <c r="E40" s="276">
        <f t="shared" si="1"/>
        <v>3770</v>
      </c>
    </row>
    <row r="41" spans="1:5" ht="13.5">
      <c r="A41" s="272">
        <v>20104</v>
      </c>
      <c r="B41" s="273" t="s">
        <v>126</v>
      </c>
      <c r="C41" s="274">
        <f>SUM(C42:C51)</f>
        <v>7393</v>
      </c>
      <c r="D41" s="277">
        <f>SUM(D42:D51)</f>
        <v>242</v>
      </c>
      <c r="E41" s="276">
        <f t="shared" si="1"/>
        <v>7151</v>
      </c>
    </row>
    <row r="42" spans="1:5" ht="13.5">
      <c r="A42" s="272">
        <v>2010401</v>
      </c>
      <c r="B42" s="278" t="s">
        <v>102</v>
      </c>
      <c r="C42" s="274">
        <v>241</v>
      </c>
      <c r="D42" s="275">
        <v>231</v>
      </c>
      <c r="E42" s="276"/>
    </row>
    <row r="43" spans="1:5" ht="13.5">
      <c r="A43" s="272">
        <v>2010402</v>
      </c>
      <c r="B43" s="278" t="s">
        <v>103</v>
      </c>
      <c r="C43" s="274">
        <v>27</v>
      </c>
      <c r="D43" s="275"/>
      <c r="E43" s="276">
        <f>C43-D43</f>
        <v>27</v>
      </c>
    </row>
    <row r="44" spans="1:5" ht="13.5">
      <c r="A44" s="272">
        <v>2010403</v>
      </c>
      <c r="B44" s="278" t="s">
        <v>104</v>
      </c>
      <c r="C44" s="274"/>
      <c r="D44" s="275"/>
      <c r="E44" s="276"/>
    </row>
    <row r="45" spans="1:5" ht="13.5">
      <c r="A45" s="272">
        <v>2010404</v>
      </c>
      <c r="B45" s="278" t="s">
        <v>127</v>
      </c>
      <c r="C45" s="274"/>
      <c r="D45" s="275"/>
      <c r="E45" s="276"/>
    </row>
    <row r="46" spans="1:5" ht="13.5">
      <c r="A46" s="272">
        <v>2010405</v>
      </c>
      <c r="B46" s="278" t="s">
        <v>128</v>
      </c>
      <c r="C46" s="274"/>
      <c r="D46" s="275"/>
      <c r="E46" s="276"/>
    </row>
    <row r="47" spans="1:5" ht="13.5">
      <c r="A47" s="272">
        <v>2010406</v>
      </c>
      <c r="B47" s="278" t="s">
        <v>129</v>
      </c>
      <c r="C47" s="274"/>
      <c r="D47" s="275"/>
      <c r="E47" s="276"/>
    </row>
    <row r="48" spans="1:5" ht="13.5">
      <c r="A48" s="272">
        <v>2010407</v>
      </c>
      <c r="B48" s="278" t="s">
        <v>130</v>
      </c>
      <c r="C48" s="274"/>
      <c r="D48" s="275"/>
      <c r="E48" s="276"/>
    </row>
    <row r="49" spans="1:5" ht="13.5">
      <c r="A49" s="272">
        <v>2010408</v>
      </c>
      <c r="B49" s="278" t="s">
        <v>131</v>
      </c>
      <c r="C49" s="274">
        <v>2</v>
      </c>
      <c r="D49" s="275">
        <v>11</v>
      </c>
      <c r="E49" s="276"/>
    </row>
    <row r="50" spans="1:5" ht="13.5">
      <c r="A50" s="272">
        <v>2010450</v>
      </c>
      <c r="B50" s="278" t="s">
        <v>111</v>
      </c>
      <c r="C50" s="274"/>
      <c r="D50" s="275"/>
      <c r="E50" s="276"/>
    </row>
    <row r="51" spans="1:5" ht="13.5">
      <c r="A51" s="272">
        <v>2010499</v>
      </c>
      <c r="B51" s="278" t="s">
        <v>132</v>
      </c>
      <c r="C51" s="274">
        <v>7123</v>
      </c>
      <c r="D51" s="275"/>
      <c r="E51" s="276">
        <f>C51-D51</f>
        <v>7123</v>
      </c>
    </row>
    <row r="52" spans="1:5" ht="13.5">
      <c r="A52" s="272">
        <v>20105</v>
      </c>
      <c r="B52" s="273" t="s">
        <v>133</v>
      </c>
      <c r="C52" s="274">
        <f>SUM(C53:C62)</f>
        <v>184</v>
      </c>
      <c r="D52" s="275">
        <v>146</v>
      </c>
      <c r="E52" s="276">
        <f>C52-D52</f>
        <v>38</v>
      </c>
    </row>
    <row r="53" spans="1:5" ht="13.5">
      <c r="A53" s="272">
        <v>2010501</v>
      </c>
      <c r="B53" s="278" t="s">
        <v>102</v>
      </c>
      <c r="C53" s="274">
        <v>152</v>
      </c>
      <c r="D53" s="275">
        <v>146</v>
      </c>
      <c r="E53" s="276"/>
    </row>
    <row r="54" spans="1:5" ht="13.5">
      <c r="A54" s="272">
        <v>2010502</v>
      </c>
      <c r="B54" s="278" t="s">
        <v>103</v>
      </c>
      <c r="C54" s="274"/>
      <c r="D54" s="275"/>
      <c r="E54" s="276"/>
    </row>
    <row r="55" spans="1:5" ht="13.5">
      <c r="A55" s="272">
        <v>2010503</v>
      </c>
      <c r="B55" s="278" t="s">
        <v>104</v>
      </c>
      <c r="C55" s="274"/>
      <c r="D55" s="275"/>
      <c r="E55" s="276"/>
    </row>
    <row r="56" spans="1:5" ht="13.5">
      <c r="A56" s="272">
        <v>2010504</v>
      </c>
      <c r="B56" s="278" t="s">
        <v>134</v>
      </c>
      <c r="C56" s="274"/>
      <c r="D56" s="275"/>
      <c r="E56" s="276"/>
    </row>
    <row r="57" spans="1:5" ht="13.5">
      <c r="A57" s="272">
        <v>2010505</v>
      </c>
      <c r="B57" s="278" t="s">
        <v>135</v>
      </c>
      <c r="C57" s="274"/>
      <c r="D57" s="275"/>
      <c r="E57" s="276"/>
    </row>
    <row r="58" spans="1:5" ht="13.5">
      <c r="A58" s="272">
        <v>2010506</v>
      </c>
      <c r="B58" s="278" t="s">
        <v>136</v>
      </c>
      <c r="C58" s="274"/>
      <c r="D58" s="275"/>
      <c r="E58" s="276"/>
    </row>
    <row r="59" spans="1:5" ht="13.5">
      <c r="A59" s="272">
        <v>2010507</v>
      </c>
      <c r="B59" s="278" t="s">
        <v>137</v>
      </c>
      <c r="C59" s="274">
        <v>20</v>
      </c>
      <c r="D59" s="275"/>
      <c r="E59" s="276">
        <f aca="true" t="shared" si="2" ref="E59:E63">C59-D59</f>
        <v>20</v>
      </c>
    </row>
    <row r="60" spans="1:5" ht="13.5">
      <c r="A60" s="272">
        <v>2010508</v>
      </c>
      <c r="B60" s="278" t="s">
        <v>138</v>
      </c>
      <c r="C60" s="274">
        <v>12</v>
      </c>
      <c r="D60" s="275"/>
      <c r="E60" s="276">
        <f t="shared" si="2"/>
        <v>12</v>
      </c>
    </row>
    <row r="61" spans="1:5" ht="13.5">
      <c r="A61" s="272">
        <v>2010550</v>
      </c>
      <c r="B61" s="278" t="s">
        <v>111</v>
      </c>
      <c r="C61" s="274"/>
      <c r="D61" s="275"/>
      <c r="E61" s="276"/>
    </row>
    <row r="62" spans="1:5" ht="13.5">
      <c r="A62" s="272">
        <v>2010599</v>
      </c>
      <c r="B62" s="278" t="s">
        <v>139</v>
      </c>
      <c r="C62" s="274"/>
      <c r="D62" s="275"/>
      <c r="E62" s="276"/>
    </row>
    <row r="63" spans="1:5" ht="13.5">
      <c r="A63" s="272">
        <v>20106</v>
      </c>
      <c r="B63" s="273" t="s">
        <v>140</v>
      </c>
      <c r="C63" s="274">
        <f>SUM(C64:C73)</f>
        <v>669</v>
      </c>
      <c r="D63" s="275">
        <v>265</v>
      </c>
      <c r="E63" s="276">
        <f t="shared" si="2"/>
        <v>404</v>
      </c>
    </row>
    <row r="64" spans="1:5" ht="13.5">
      <c r="A64" s="272">
        <v>2010601</v>
      </c>
      <c r="B64" s="278" t="s">
        <v>102</v>
      </c>
      <c r="C64" s="274">
        <v>272</v>
      </c>
      <c r="D64" s="275">
        <v>265</v>
      </c>
      <c r="E64" s="276"/>
    </row>
    <row r="65" spans="1:5" ht="13.5">
      <c r="A65" s="272">
        <v>2010602</v>
      </c>
      <c r="B65" s="278" t="s">
        <v>103</v>
      </c>
      <c r="C65" s="274">
        <v>1</v>
      </c>
      <c r="D65" s="275"/>
      <c r="E65" s="276">
        <f aca="true" t="shared" si="3" ref="E65:E71">C65-D65</f>
        <v>1</v>
      </c>
    </row>
    <row r="66" spans="1:5" ht="13.5">
      <c r="A66" s="272">
        <v>2010603</v>
      </c>
      <c r="B66" s="278" t="s">
        <v>104</v>
      </c>
      <c r="C66" s="274"/>
      <c r="D66" s="275"/>
      <c r="E66" s="276"/>
    </row>
    <row r="67" spans="1:5" ht="13.5">
      <c r="A67" s="272">
        <v>2010604</v>
      </c>
      <c r="B67" s="278" t="s">
        <v>141</v>
      </c>
      <c r="C67" s="274">
        <v>5</v>
      </c>
      <c r="D67" s="275"/>
      <c r="E67" s="276">
        <f t="shared" si="3"/>
        <v>5</v>
      </c>
    </row>
    <row r="68" spans="1:5" ht="13.5">
      <c r="A68" s="272">
        <v>2010605</v>
      </c>
      <c r="B68" s="278" t="s">
        <v>142</v>
      </c>
      <c r="C68" s="274">
        <v>5</v>
      </c>
      <c r="D68" s="275"/>
      <c r="E68" s="276"/>
    </row>
    <row r="69" spans="1:5" ht="13.5">
      <c r="A69" s="272">
        <v>2010606</v>
      </c>
      <c r="B69" s="278" t="s">
        <v>143</v>
      </c>
      <c r="C69" s="274"/>
      <c r="D69" s="275"/>
      <c r="E69" s="276"/>
    </row>
    <row r="70" spans="1:5" ht="13.5">
      <c r="A70" s="272">
        <v>2010607</v>
      </c>
      <c r="B70" s="278" t="s">
        <v>144</v>
      </c>
      <c r="C70" s="274">
        <v>127</v>
      </c>
      <c r="D70" s="275"/>
      <c r="E70" s="276">
        <f t="shared" si="3"/>
        <v>127</v>
      </c>
    </row>
    <row r="71" spans="1:5" ht="13.5">
      <c r="A71" s="272">
        <v>2010608</v>
      </c>
      <c r="B71" s="278" t="s">
        <v>145</v>
      </c>
      <c r="C71" s="274">
        <v>50</v>
      </c>
      <c r="D71" s="275"/>
      <c r="E71" s="276">
        <f t="shared" si="3"/>
        <v>50</v>
      </c>
    </row>
    <row r="72" spans="1:5" ht="13.5">
      <c r="A72" s="272">
        <v>2010650</v>
      </c>
      <c r="B72" s="278" t="s">
        <v>111</v>
      </c>
      <c r="C72" s="274"/>
      <c r="D72" s="275"/>
      <c r="E72" s="276"/>
    </row>
    <row r="73" spans="1:5" ht="13.5">
      <c r="A73" s="272">
        <v>2010699</v>
      </c>
      <c r="B73" s="278" t="s">
        <v>146</v>
      </c>
      <c r="C73" s="274">
        <v>209</v>
      </c>
      <c r="D73" s="275"/>
      <c r="E73" s="276">
        <f>C73-D73</f>
        <v>209</v>
      </c>
    </row>
    <row r="74" spans="1:5" ht="13.5">
      <c r="A74" s="272">
        <v>20107</v>
      </c>
      <c r="B74" s="273" t="s">
        <v>147</v>
      </c>
      <c r="C74" s="274">
        <f>SUM(C75:C81)</f>
        <v>360</v>
      </c>
      <c r="D74" s="275"/>
      <c r="E74" s="276">
        <f>C74-D74</f>
        <v>360</v>
      </c>
    </row>
    <row r="75" spans="1:5" ht="13.5">
      <c r="A75" s="272">
        <v>2010701</v>
      </c>
      <c r="B75" s="278" t="s">
        <v>102</v>
      </c>
      <c r="C75" s="274"/>
      <c r="D75" s="275"/>
      <c r="E75" s="276"/>
    </row>
    <row r="76" spans="1:5" ht="13.5">
      <c r="A76" s="272">
        <v>2010702</v>
      </c>
      <c r="B76" s="278" t="s">
        <v>103</v>
      </c>
      <c r="C76" s="274"/>
      <c r="D76" s="275"/>
      <c r="E76" s="276"/>
    </row>
    <row r="77" spans="1:5" ht="13.5">
      <c r="A77" s="272">
        <v>2010703</v>
      </c>
      <c r="B77" s="278" t="s">
        <v>104</v>
      </c>
      <c r="C77" s="274"/>
      <c r="D77" s="275"/>
      <c r="E77" s="276"/>
    </row>
    <row r="78" spans="1:5" ht="13.5">
      <c r="A78" s="272">
        <v>2010709</v>
      </c>
      <c r="B78" s="278" t="s">
        <v>144</v>
      </c>
      <c r="C78" s="274"/>
      <c r="D78" s="275"/>
      <c r="E78" s="276"/>
    </row>
    <row r="79" spans="1:5" ht="13.5">
      <c r="A79" s="272">
        <v>2010710</v>
      </c>
      <c r="B79" s="278" t="s">
        <v>148</v>
      </c>
      <c r="C79" s="274"/>
      <c r="D79" s="275"/>
      <c r="E79" s="276">
        <f>C79-D79</f>
        <v>0</v>
      </c>
    </row>
    <row r="80" spans="1:5" ht="13.5">
      <c r="A80" s="272">
        <v>2010750</v>
      </c>
      <c r="B80" s="278" t="s">
        <v>111</v>
      </c>
      <c r="C80" s="274"/>
      <c r="D80" s="275"/>
      <c r="E80" s="276"/>
    </row>
    <row r="81" spans="1:5" ht="13.5">
      <c r="A81" s="272">
        <v>2010799</v>
      </c>
      <c r="B81" s="278" t="s">
        <v>149</v>
      </c>
      <c r="C81" s="274">
        <v>360</v>
      </c>
      <c r="D81" s="275"/>
      <c r="E81" s="276"/>
    </row>
    <row r="82" spans="1:5" ht="13.5">
      <c r="A82" s="272">
        <v>20108</v>
      </c>
      <c r="B82" s="273" t="s">
        <v>150</v>
      </c>
      <c r="C82" s="274">
        <f>SUM(C83:C90)</f>
        <v>122</v>
      </c>
      <c r="D82" s="275">
        <v>97</v>
      </c>
      <c r="E82" s="276">
        <f>C82-D82</f>
        <v>25</v>
      </c>
    </row>
    <row r="83" spans="1:5" ht="13.5">
      <c r="A83" s="272">
        <v>2010801</v>
      </c>
      <c r="B83" s="278" t="s">
        <v>102</v>
      </c>
      <c r="C83" s="274">
        <v>100</v>
      </c>
      <c r="D83" s="275">
        <v>97</v>
      </c>
      <c r="E83" s="276"/>
    </row>
    <row r="84" spans="1:5" ht="13.5">
      <c r="A84" s="272">
        <v>2010802</v>
      </c>
      <c r="B84" s="278" t="s">
        <v>103</v>
      </c>
      <c r="C84" s="274"/>
      <c r="D84" s="275"/>
      <c r="E84" s="276"/>
    </row>
    <row r="85" spans="1:5" ht="13.5">
      <c r="A85" s="272">
        <v>2010803</v>
      </c>
      <c r="B85" s="278" t="s">
        <v>104</v>
      </c>
      <c r="C85" s="274"/>
      <c r="D85" s="275"/>
      <c r="E85" s="276"/>
    </row>
    <row r="86" spans="1:5" ht="13.5">
      <c r="A86" s="272">
        <v>2010804</v>
      </c>
      <c r="B86" s="278" t="s">
        <v>151</v>
      </c>
      <c r="C86" s="274">
        <v>22</v>
      </c>
      <c r="D86" s="275"/>
      <c r="E86" s="276">
        <f aca="true" t="shared" si="4" ref="E86:E90">C86-D86</f>
        <v>22</v>
      </c>
    </row>
    <row r="87" spans="1:5" ht="13.5">
      <c r="A87" s="272">
        <v>2010805</v>
      </c>
      <c r="B87" s="278" t="s">
        <v>152</v>
      </c>
      <c r="C87" s="274"/>
      <c r="D87" s="275"/>
      <c r="E87" s="276"/>
    </row>
    <row r="88" spans="1:5" ht="13.5">
      <c r="A88" s="272">
        <v>2010806</v>
      </c>
      <c r="B88" s="278" t="s">
        <v>144</v>
      </c>
      <c r="C88" s="274"/>
      <c r="D88" s="275"/>
      <c r="E88" s="276">
        <f t="shared" si="4"/>
        <v>0</v>
      </c>
    </row>
    <row r="89" spans="1:5" ht="13.5">
      <c r="A89" s="272">
        <v>2010850</v>
      </c>
      <c r="B89" s="278" t="s">
        <v>111</v>
      </c>
      <c r="C89" s="274"/>
      <c r="D89" s="275"/>
      <c r="E89" s="276"/>
    </row>
    <row r="90" spans="1:5" ht="13.5">
      <c r="A90" s="272">
        <v>2010899</v>
      </c>
      <c r="B90" s="278" t="s">
        <v>153</v>
      </c>
      <c r="C90" s="274"/>
      <c r="D90" s="275"/>
      <c r="E90" s="276">
        <f t="shared" si="4"/>
        <v>0</v>
      </c>
    </row>
    <row r="91" spans="1:5" ht="13.5">
      <c r="A91" s="272">
        <v>20109</v>
      </c>
      <c r="B91" s="273" t="s">
        <v>154</v>
      </c>
      <c r="C91" s="274">
        <f>SUM(C92:C103)</f>
        <v>0</v>
      </c>
      <c r="D91" s="275"/>
      <c r="E91" s="276"/>
    </row>
    <row r="92" spans="1:5" ht="13.5">
      <c r="A92" s="272">
        <v>2010901</v>
      </c>
      <c r="B92" s="278" t="s">
        <v>102</v>
      </c>
      <c r="C92" s="274"/>
      <c r="D92" s="275"/>
      <c r="E92" s="276"/>
    </row>
    <row r="93" spans="1:5" ht="13.5">
      <c r="A93" s="272">
        <v>2010902</v>
      </c>
      <c r="B93" s="278" t="s">
        <v>103</v>
      </c>
      <c r="C93" s="274"/>
      <c r="D93" s="275"/>
      <c r="E93" s="276"/>
    </row>
    <row r="94" spans="1:5" ht="13.5">
      <c r="A94" s="272">
        <v>2010903</v>
      </c>
      <c r="B94" s="278" t="s">
        <v>104</v>
      </c>
      <c r="C94" s="274"/>
      <c r="D94" s="275"/>
      <c r="E94" s="276"/>
    </row>
    <row r="95" spans="1:5" ht="13.5">
      <c r="A95" s="272">
        <v>2010905</v>
      </c>
      <c r="B95" s="278" t="s">
        <v>155</v>
      </c>
      <c r="C95" s="274"/>
      <c r="D95" s="275"/>
      <c r="E95" s="276"/>
    </row>
    <row r="96" spans="1:5" ht="13.5">
      <c r="A96" s="272">
        <v>2010907</v>
      </c>
      <c r="B96" s="278" t="s">
        <v>156</v>
      </c>
      <c r="C96" s="274"/>
      <c r="D96" s="275"/>
      <c r="E96" s="276"/>
    </row>
    <row r="97" spans="1:5" ht="13.5">
      <c r="A97" s="272">
        <v>2010908</v>
      </c>
      <c r="B97" s="278" t="s">
        <v>144</v>
      </c>
      <c r="C97" s="274"/>
      <c r="D97" s="275"/>
      <c r="E97" s="276"/>
    </row>
    <row r="98" spans="1:5" ht="13.5">
      <c r="A98" s="272">
        <v>2010909</v>
      </c>
      <c r="B98" s="278" t="s">
        <v>157</v>
      </c>
      <c r="C98" s="274"/>
      <c r="D98" s="275"/>
      <c r="E98" s="276"/>
    </row>
    <row r="99" spans="1:5" ht="13.5">
      <c r="A99" s="272">
        <v>2010910</v>
      </c>
      <c r="B99" s="278" t="s">
        <v>158</v>
      </c>
      <c r="C99" s="274"/>
      <c r="D99" s="275"/>
      <c r="E99" s="276"/>
    </row>
    <row r="100" spans="1:5" ht="13.5">
      <c r="A100" s="272">
        <v>2010911</v>
      </c>
      <c r="B100" s="278" t="s">
        <v>159</v>
      </c>
      <c r="C100" s="274"/>
      <c r="D100" s="275"/>
      <c r="E100" s="276"/>
    </row>
    <row r="101" spans="1:5" ht="13.5">
      <c r="A101" s="272">
        <v>2010912</v>
      </c>
      <c r="B101" s="278" t="s">
        <v>160</v>
      </c>
      <c r="C101" s="274"/>
      <c r="D101" s="275"/>
      <c r="E101" s="276"/>
    </row>
    <row r="102" spans="1:5" ht="13.5">
      <c r="A102" s="272">
        <v>2010950</v>
      </c>
      <c r="B102" s="278" t="s">
        <v>111</v>
      </c>
      <c r="C102" s="274"/>
      <c r="D102" s="275"/>
      <c r="E102" s="276"/>
    </row>
    <row r="103" spans="1:5" ht="13.5">
      <c r="A103" s="272">
        <v>2010999</v>
      </c>
      <c r="B103" s="278" t="s">
        <v>161</v>
      </c>
      <c r="C103" s="274"/>
      <c r="D103" s="275"/>
      <c r="E103" s="276"/>
    </row>
    <row r="104" spans="1:5" ht="13.5">
      <c r="A104" s="272">
        <v>20111</v>
      </c>
      <c r="B104" s="273" t="s">
        <v>162</v>
      </c>
      <c r="C104" s="274">
        <f>SUM(C105:C112)</f>
        <v>1035</v>
      </c>
      <c r="D104" s="275">
        <v>714</v>
      </c>
      <c r="E104" s="276">
        <f>C104-D104</f>
        <v>321</v>
      </c>
    </row>
    <row r="105" spans="1:5" ht="13.5">
      <c r="A105" s="272">
        <v>2011101</v>
      </c>
      <c r="B105" s="278" t="s">
        <v>102</v>
      </c>
      <c r="C105" s="274">
        <v>646</v>
      </c>
      <c r="D105" s="275">
        <v>641</v>
      </c>
      <c r="E105" s="276"/>
    </row>
    <row r="106" spans="1:5" ht="13.5">
      <c r="A106" s="272">
        <v>2011102</v>
      </c>
      <c r="B106" s="278" t="s">
        <v>103</v>
      </c>
      <c r="C106" s="274">
        <v>1</v>
      </c>
      <c r="D106" s="275"/>
      <c r="E106" s="276">
        <f>C106-D106</f>
        <v>1</v>
      </c>
    </row>
    <row r="107" spans="1:5" ht="13.5">
      <c r="A107" s="272">
        <v>2011103</v>
      </c>
      <c r="B107" s="278" t="s">
        <v>104</v>
      </c>
      <c r="C107" s="274"/>
      <c r="D107" s="275"/>
      <c r="E107" s="276"/>
    </row>
    <row r="108" spans="1:5" ht="13.5">
      <c r="A108" s="272">
        <v>2011104</v>
      </c>
      <c r="B108" s="278" t="s">
        <v>163</v>
      </c>
      <c r="C108" s="274">
        <v>110</v>
      </c>
      <c r="D108" s="275"/>
      <c r="E108" s="276"/>
    </row>
    <row r="109" spans="1:5" ht="13.5">
      <c r="A109" s="272">
        <v>2011105</v>
      </c>
      <c r="B109" s="278" t="s">
        <v>164</v>
      </c>
      <c r="C109" s="274">
        <v>61</v>
      </c>
      <c r="D109" s="275">
        <v>67</v>
      </c>
      <c r="E109" s="276"/>
    </row>
    <row r="110" spans="1:5" ht="13.5">
      <c r="A110" s="272">
        <v>2011106</v>
      </c>
      <c r="B110" s="278" t="s">
        <v>165</v>
      </c>
      <c r="C110" s="274">
        <v>16</v>
      </c>
      <c r="D110" s="275">
        <v>6</v>
      </c>
      <c r="E110" s="276">
        <f aca="true" t="shared" si="5" ref="E110:E113">C110-D110</f>
        <v>10</v>
      </c>
    </row>
    <row r="111" spans="1:5" ht="13.5">
      <c r="A111" s="272">
        <v>2011150</v>
      </c>
      <c r="B111" s="278" t="s">
        <v>111</v>
      </c>
      <c r="C111" s="274"/>
      <c r="D111" s="275"/>
      <c r="E111" s="276"/>
    </row>
    <row r="112" spans="1:5" ht="13.5">
      <c r="A112" s="272">
        <v>2011199</v>
      </c>
      <c r="B112" s="278" t="s">
        <v>166</v>
      </c>
      <c r="C112" s="274">
        <v>201</v>
      </c>
      <c r="D112" s="275"/>
      <c r="E112" s="276">
        <f t="shared" si="5"/>
        <v>201</v>
      </c>
    </row>
    <row r="113" spans="1:5" ht="13.5">
      <c r="A113" s="272">
        <v>20113</v>
      </c>
      <c r="B113" s="273" t="s">
        <v>167</v>
      </c>
      <c r="C113" s="274">
        <f>SUM(C114:C123)</f>
        <v>153</v>
      </c>
      <c r="D113" s="255">
        <v>118</v>
      </c>
      <c r="E113" s="276">
        <f t="shared" si="5"/>
        <v>35</v>
      </c>
    </row>
    <row r="114" spans="1:5" ht="13.5">
      <c r="A114" s="272">
        <v>2011301</v>
      </c>
      <c r="B114" s="278" t="s">
        <v>102</v>
      </c>
      <c r="C114" s="274">
        <v>133</v>
      </c>
      <c r="D114" s="275">
        <v>118</v>
      </c>
      <c r="E114" s="276"/>
    </row>
    <row r="115" spans="1:5" ht="13.5">
      <c r="A115" s="272">
        <v>2011302</v>
      </c>
      <c r="B115" s="278" t="s">
        <v>103</v>
      </c>
      <c r="C115" s="274"/>
      <c r="D115" s="275"/>
      <c r="E115" s="276"/>
    </row>
    <row r="116" spans="1:5" ht="13.5">
      <c r="A116" s="272">
        <v>2011303</v>
      </c>
      <c r="B116" s="278" t="s">
        <v>104</v>
      </c>
      <c r="C116" s="274"/>
      <c r="D116" s="275"/>
      <c r="E116" s="276"/>
    </row>
    <row r="117" spans="1:5" ht="13.5">
      <c r="A117" s="272">
        <v>2011304</v>
      </c>
      <c r="B117" s="278" t="s">
        <v>168</v>
      </c>
      <c r="C117" s="274"/>
      <c r="D117" s="275"/>
      <c r="E117" s="276"/>
    </row>
    <row r="118" spans="1:5" ht="13.5">
      <c r="A118" s="272">
        <v>2011305</v>
      </c>
      <c r="B118" s="278" t="s">
        <v>169</v>
      </c>
      <c r="C118" s="274"/>
      <c r="D118" s="275"/>
      <c r="E118" s="276"/>
    </row>
    <row r="119" spans="1:5" ht="13.5">
      <c r="A119" s="272">
        <v>2011306</v>
      </c>
      <c r="B119" s="278" t="s">
        <v>170</v>
      </c>
      <c r="C119" s="274"/>
      <c r="D119" s="275"/>
      <c r="E119" s="276"/>
    </row>
    <row r="120" spans="1:5" ht="13.5">
      <c r="A120" s="272">
        <v>2011307</v>
      </c>
      <c r="B120" s="278" t="s">
        <v>171</v>
      </c>
      <c r="C120" s="274"/>
      <c r="D120" s="275"/>
      <c r="E120" s="276"/>
    </row>
    <row r="121" spans="1:5" ht="13.5">
      <c r="A121" s="272">
        <v>2011308</v>
      </c>
      <c r="B121" s="278" t="s">
        <v>172</v>
      </c>
      <c r="C121" s="274">
        <v>12</v>
      </c>
      <c r="D121" s="275"/>
      <c r="E121" s="276">
        <f>C121-D121</f>
        <v>12</v>
      </c>
    </row>
    <row r="122" spans="1:5" ht="13.5">
      <c r="A122" s="272">
        <v>2011350</v>
      </c>
      <c r="B122" s="278" t="s">
        <v>111</v>
      </c>
      <c r="C122" s="274"/>
      <c r="D122" s="275"/>
      <c r="E122" s="276">
        <f>C122-D122</f>
        <v>0</v>
      </c>
    </row>
    <row r="123" spans="1:5" ht="13.5">
      <c r="A123" s="272">
        <v>2011399</v>
      </c>
      <c r="B123" s="278" t="s">
        <v>173</v>
      </c>
      <c r="C123" s="274">
        <v>8</v>
      </c>
      <c r="D123" s="275"/>
      <c r="E123" s="276"/>
    </row>
    <row r="124" spans="1:5" ht="13.5">
      <c r="A124" s="272">
        <v>20114</v>
      </c>
      <c r="B124" s="273" t="s">
        <v>174</v>
      </c>
      <c r="C124" s="274">
        <f>SUM(C125:C135)</f>
        <v>0</v>
      </c>
      <c r="D124" s="275"/>
      <c r="E124" s="276"/>
    </row>
    <row r="125" spans="1:5" ht="13.5">
      <c r="A125" s="272">
        <v>2011401</v>
      </c>
      <c r="B125" s="278" t="s">
        <v>102</v>
      </c>
      <c r="C125" s="274"/>
      <c r="D125" s="275"/>
      <c r="E125" s="276"/>
    </row>
    <row r="126" spans="1:5" ht="13.5">
      <c r="A126" s="272">
        <v>2011402</v>
      </c>
      <c r="B126" s="278" t="s">
        <v>103</v>
      </c>
      <c r="C126" s="274"/>
      <c r="D126" s="275"/>
      <c r="E126" s="276"/>
    </row>
    <row r="127" spans="1:5" ht="13.5">
      <c r="A127" s="272">
        <v>2011403</v>
      </c>
      <c r="B127" s="278" t="s">
        <v>104</v>
      </c>
      <c r="C127" s="274"/>
      <c r="D127" s="275"/>
      <c r="E127" s="276"/>
    </row>
    <row r="128" spans="1:5" ht="13.5">
      <c r="A128" s="272">
        <v>2011404</v>
      </c>
      <c r="B128" s="278" t="s">
        <v>175</v>
      </c>
      <c r="C128" s="274"/>
      <c r="D128" s="275"/>
      <c r="E128" s="276"/>
    </row>
    <row r="129" spans="1:5" ht="13.5">
      <c r="A129" s="272">
        <v>2011405</v>
      </c>
      <c r="B129" s="278" t="s">
        <v>176</v>
      </c>
      <c r="C129" s="274"/>
      <c r="D129" s="275"/>
      <c r="E129" s="276"/>
    </row>
    <row r="130" spans="1:5" ht="13.5">
      <c r="A130" s="272">
        <v>2011408</v>
      </c>
      <c r="B130" s="278" t="s">
        <v>177</v>
      </c>
      <c r="C130" s="274"/>
      <c r="D130" s="275"/>
      <c r="E130" s="276"/>
    </row>
    <row r="131" spans="1:5" ht="13.5">
      <c r="A131" s="272">
        <v>2011409</v>
      </c>
      <c r="B131" s="278" t="s">
        <v>178</v>
      </c>
      <c r="C131" s="274"/>
      <c r="D131" s="275"/>
      <c r="E131" s="276"/>
    </row>
    <row r="132" spans="1:5" ht="13.5">
      <c r="A132" s="272">
        <v>2011410</v>
      </c>
      <c r="B132" s="278" t="s">
        <v>179</v>
      </c>
      <c r="C132" s="274"/>
      <c r="D132" s="275"/>
      <c r="E132" s="276"/>
    </row>
    <row r="133" spans="1:5" ht="13.5">
      <c r="A133" s="272">
        <v>2011411</v>
      </c>
      <c r="B133" s="278" t="s">
        <v>180</v>
      </c>
      <c r="C133" s="274"/>
      <c r="D133" s="275"/>
      <c r="E133" s="276"/>
    </row>
    <row r="134" spans="1:5" ht="13.5">
      <c r="A134" s="272">
        <v>2011450</v>
      </c>
      <c r="B134" s="278" t="s">
        <v>111</v>
      </c>
      <c r="C134" s="274"/>
      <c r="D134" s="275"/>
      <c r="E134" s="276"/>
    </row>
    <row r="135" spans="1:5" ht="13.5">
      <c r="A135" s="272">
        <v>2011499</v>
      </c>
      <c r="B135" s="278" t="s">
        <v>181</v>
      </c>
      <c r="C135" s="274"/>
      <c r="D135" s="275"/>
      <c r="E135" s="276"/>
    </row>
    <row r="136" spans="1:5" ht="13.5">
      <c r="A136" s="272">
        <v>20123</v>
      </c>
      <c r="B136" s="273" t="s">
        <v>182</v>
      </c>
      <c r="C136" s="274"/>
      <c r="D136" s="275"/>
      <c r="E136" s="276"/>
    </row>
    <row r="137" spans="1:5" ht="13.5">
      <c r="A137" s="272">
        <v>2012301</v>
      </c>
      <c r="B137" s="278" t="s">
        <v>102</v>
      </c>
      <c r="C137" s="274"/>
      <c r="D137" s="280"/>
      <c r="E137" s="276"/>
    </row>
    <row r="138" spans="1:5" ht="13.5">
      <c r="A138" s="272">
        <v>2012302</v>
      </c>
      <c r="B138" s="278" t="s">
        <v>103</v>
      </c>
      <c r="C138" s="274"/>
      <c r="D138" s="280"/>
      <c r="E138" s="276"/>
    </row>
    <row r="139" spans="1:5" ht="13.5">
      <c r="A139" s="272">
        <v>2012303</v>
      </c>
      <c r="B139" s="278" t="s">
        <v>104</v>
      </c>
      <c r="C139" s="274"/>
      <c r="D139" s="280"/>
      <c r="E139" s="276"/>
    </row>
    <row r="140" spans="1:5" ht="13.5">
      <c r="A140" s="272">
        <v>2012304</v>
      </c>
      <c r="B140" s="278" t="s">
        <v>183</v>
      </c>
      <c r="C140" s="274"/>
      <c r="D140" s="280"/>
      <c r="E140" s="276"/>
    </row>
    <row r="141" spans="1:5" ht="13.5">
      <c r="A141" s="272">
        <v>2012350</v>
      </c>
      <c r="B141" s="278" t="s">
        <v>111</v>
      </c>
      <c r="C141" s="274"/>
      <c r="D141" s="280"/>
      <c r="E141" s="276"/>
    </row>
    <row r="142" spans="1:5" ht="13.5">
      <c r="A142" s="272">
        <v>2012399</v>
      </c>
      <c r="B142" s="278" t="s">
        <v>184</v>
      </c>
      <c r="C142" s="274"/>
      <c r="D142" s="280"/>
      <c r="E142" s="276"/>
    </row>
    <row r="143" spans="1:5" ht="13.5">
      <c r="A143" s="272">
        <v>20125</v>
      </c>
      <c r="B143" s="273" t="s">
        <v>185</v>
      </c>
      <c r="C143" s="274">
        <f>SUM(C144:C150)</f>
        <v>0</v>
      </c>
      <c r="D143" s="280"/>
      <c r="E143" s="276"/>
    </row>
    <row r="144" spans="1:5" ht="13.5">
      <c r="A144" s="272">
        <v>2012501</v>
      </c>
      <c r="B144" s="278" t="s">
        <v>102</v>
      </c>
      <c r="C144" s="274"/>
      <c r="D144" s="280"/>
      <c r="E144" s="276"/>
    </row>
    <row r="145" spans="1:5" ht="13.5">
      <c r="A145" s="272">
        <v>2012502</v>
      </c>
      <c r="B145" s="278" t="s">
        <v>103</v>
      </c>
      <c r="C145" s="274"/>
      <c r="D145" s="280"/>
      <c r="E145" s="276"/>
    </row>
    <row r="146" spans="1:5" ht="13.5">
      <c r="A146" s="272">
        <v>2012503</v>
      </c>
      <c r="B146" s="278" t="s">
        <v>104</v>
      </c>
      <c r="C146" s="274"/>
      <c r="D146" s="280"/>
      <c r="E146" s="276"/>
    </row>
    <row r="147" spans="1:5" ht="13.5">
      <c r="A147" s="272">
        <v>2012504</v>
      </c>
      <c r="B147" s="278" t="s">
        <v>186</v>
      </c>
      <c r="C147" s="274"/>
      <c r="D147" s="280"/>
      <c r="E147" s="276"/>
    </row>
    <row r="148" spans="1:5" ht="13.5">
      <c r="A148" s="272">
        <v>2012505</v>
      </c>
      <c r="B148" s="278" t="s">
        <v>187</v>
      </c>
      <c r="C148" s="274"/>
      <c r="D148" s="280"/>
      <c r="E148" s="276"/>
    </row>
    <row r="149" spans="1:5" ht="13.5">
      <c r="A149" s="272">
        <v>2012550</v>
      </c>
      <c r="B149" s="278" t="s">
        <v>111</v>
      </c>
      <c r="C149" s="274"/>
      <c r="D149" s="280"/>
      <c r="E149" s="276"/>
    </row>
    <row r="150" spans="1:5" ht="13.5">
      <c r="A150" s="272">
        <v>2012599</v>
      </c>
      <c r="B150" s="278" t="s">
        <v>188</v>
      </c>
      <c r="C150" s="274"/>
      <c r="D150" s="280"/>
      <c r="E150" s="276"/>
    </row>
    <row r="151" spans="1:5" ht="13.5">
      <c r="A151" s="272">
        <v>20126</v>
      </c>
      <c r="B151" s="273" t="s">
        <v>189</v>
      </c>
      <c r="C151" s="274">
        <f>SUM(C152:C156)</f>
        <v>0</v>
      </c>
      <c r="D151" s="280"/>
      <c r="E151" s="276"/>
    </row>
    <row r="152" spans="1:5" ht="13.5">
      <c r="A152" s="272">
        <v>2012601</v>
      </c>
      <c r="B152" s="278" t="s">
        <v>102</v>
      </c>
      <c r="C152" s="274"/>
      <c r="D152" s="280"/>
      <c r="E152" s="276"/>
    </row>
    <row r="153" spans="1:5" ht="13.5">
      <c r="A153" s="272">
        <v>2012602</v>
      </c>
      <c r="B153" s="278" t="s">
        <v>103</v>
      </c>
      <c r="C153" s="274"/>
      <c r="D153" s="280"/>
      <c r="E153" s="276"/>
    </row>
    <row r="154" spans="1:5" ht="13.5">
      <c r="A154" s="272">
        <v>2012603</v>
      </c>
      <c r="B154" s="278" t="s">
        <v>104</v>
      </c>
      <c r="C154" s="274"/>
      <c r="D154" s="280"/>
      <c r="E154" s="276"/>
    </row>
    <row r="155" spans="1:5" ht="13.5">
      <c r="A155" s="272">
        <v>2012604</v>
      </c>
      <c r="B155" s="278" t="s">
        <v>190</v>
      </c>
      <c r="C155" s="274"/>
      <c r="D155" s="280"/>
      <c r="E155" s="276"/>
    </row>
    <row r="156" spans="1:5" ht="13.5">
      <c r="A156" s="272">
        <v>2012699</v>
      </c>
      <c r="B156" s="278" t="s">
        <v>191</v>
      </c>
      <c r="C156" s="274"/>
      <c r="D156" s="280"/>
      <c r="E156" s="276"/>
    </row>
    <row r="157" spans="1:5" ht="13.5">
      <c r="A157" s="272">
        <v>20128</v>
      </c>
      <c r="B157" s="273" t="s">
        <v>192</v>
      </c>
      <c r="C157" s="274">
        <f>SUM(C158:C163)</f>
        <v>32</v>
      </c>
      <c r="D157" s="280"/>
      <c r="E157" s="276"/>
    </row>
    <row r="158" spans="1:5" ht="13.5">
      <c r="A158" s="272">
        <v>2012801</v>
      </c>
      <c r="B158" s="278" t="s">
        <v>102</v>
      </c>
      <c r="C158" s="274">
        <v>16</v>
      </c>
      <c r="D158" s="280"/>
      <c r="E158" s="276"/>
    </row>
    <row r="159" spans="1:5" ht="13.5">
      <c r="A159" s="272">
        <v>2012802</v>
      </c>
      <c r="B159" s="278" t="s">
        <v>103</v>
      </c>
      <c r="C159" s="274">
        <v>16</v>
      </c>
      <c r="D159" s="280"/>
      <c r="E159" s="276"/>
    </row>
    <row r="160" spans="1:5" ht="13.5">
      <c r="A160" s="272">
        <v>2012803</v>
      </c>
      <c r="B160" s="278" t="s">
        <v>104</v>
      </c>
      <c r="C160" s="274"/>
      <c r="D160" s="280"/>
      <c r="E160" s="276"/>
    </row>
    <row r="161" spans="1:5" ht="13.5">
      <c r="A161" s="272">
        <v>2012804</v>
      </c>
      <c r="B161" s="278" t="s">
        <v>117</v>
      </c>
      <c r="C161" s="274"/>
      <c r="D161" s="280"/>
      <c r="E161" s="276"/>
    </row>
    <row r="162" spans="1:5" ht="13.5">
      <c r="A162" s="272">
        <v>2012850</v>
      </c>
      <c r="B162" s="278" t="s">
        <v>111</v>
      </c>
      <c r="C162" s="274"/>
      <c r="D162" s="280"/>
      <c r="E162" s="276"/>
    </row>
    <row r="163" spans="1:5" ht="13.5">
      <c r="A163" s="272">
        <v>2012899</v>
      </c>
      <c r="B163" s="278" t="s">
        <v>193</v>
      </c>
      <c r="C163" s="274"/>
      <c r="D163" s="280"/>
      <c r="E163" s="276"/>
    </row>
    <row r="164" spans="1:5" ht="13.5">
      <c r="A164" s="272">
        <v>20129</v>
      </c>
      <c r="B164" s="273" t="s">
        <v>194</v>
      </c>
      <c r="C164" s="274">
        <f>SUM(C165:C170)</f>
        <v>216</v>
      </c>
      <c r="D164" s="280">
        <v>170</v>
      </c>
      <c r="E164" s="276">
        <f aca="true" t="shared" si="6" ref="E164:E195">C164-D164</f>
        <v>46</v>
      </c>
    </row>
    <row r="165" spans="1:5" ht="13.5">
      <c r="A165" s="272">
        <v>2012901</v>
      </c>
      <c r="B165" s="278" t="s">
        <v>102</v>
      </c>
      <c r="C165" s="274">
        <v>189</v>
      </c>
      <c r="D165" s="280">
        <v>170</v>
      </c>
      <c r="E165" s="276"/>
    </row>
    <row r="166" spans="1:5" ht="13.5">
      <c r="A166" s="272">
        <v>2012902</v>
      </c>
      <c r="B166" s="278" t="s">
        <v>103</v>
      </c>
      <c r="C166" s="274"/>
      <c r="D166" s="280"/>
      <c r="E166" s="276"/>
    </row>
    <row r="167" spans="1:5" ht="13.5">
      <c r="A167" s="272">
        <v>2012903</v>
      </c>
      <c r="B167" s="278" t="s">
        <v>104</v>
      </c>
      <c r="C167" s="274"/>
      <c r="D167" s="280"/>
      <c r="E167" s="276"/>
    </row>
    <row r="168" spans="1:5" ht="13.5">
      <c r="A168" s="272">
        <v>2012906</v>
      </c>
      <c r="B168" s="278" t="s">
        <v>195</v>
      </c>
      <c r="C168" s="274">
        <v>5</v>
      </c>
      <c r="D168" s="280"/>
      <c r="E168" s="276">
        <f t="shared" si="6"/>
        <v>5</v>
      </c>
    </row>
    <row r="169" spans="1:5" ht="13.5">
      <c r="A169" s="272">
        <v>2012950</v>
      </c>
      <c r="B169" s="278" t="s">
        <v>111</v>
      </c>
      <c r="C169" s="274"/>
      <c r="D169" s="280"/>
      <c r="E169" s="276"/>
    </row>
    <row r="170" spans="1:5" ht="13.5">
      <c r="A170" s="272">
        <v>2012999</v>
      </c>
      <c r="B170" s="278" t="s">
        <v>196</v>
      </c>
      <c r="C170" s="274">
        <v>22</v>
      </c>
      <c r="D170" s="280"/>
      <c r="E170" s="276">
        <f t="shared" si="6"/>
        <v>22</v>
      </c>
    </row>
    <row r="171" spans="1:5" ht="13.5">
      <c r="A171" s="272">
        <v>20131</v>
      </c>
      <c r="B171" s="273" t="s">
        <v>197</v>
      </c>
      <c r="C171" s="274">
        <f>SUM(C172:C177)</f>
        <v>961</v>
      </c>
      <c r="D171" s="280">
        <v>405</v>
      </c>
      <c r="E171" s="276">
        <f t="shared" si="6"/>
        <v>556</v>
      </c>
    </row>
    <row r="172" spans="1:5" ht="13.5">
      <c r="A172" s="272">
        <v>2013101</v>
      </c>
      <c r="B172" s="278" t="s">
        <v>102</v>
      </c>
      <c r="C172" s="274">
        <v>416</v>
      </c>
      <c r="D172" s="280">
        <v>405</v>
      </c>
      <c r="E172" s="276"/>
    </row>
    <row r="173" spans="1:5" ht="13.5">
      <c r="A173" s="272">
        <v>2013102</v>
      </c>
      <c r="B173" s="278" t="s">
        <v>103</v>
      </c>
      <c r="C173" s="274">
        <v>2</v>
      </c>
      <c r="D173" s="280"/>
      <c r="E173" s="276">
        <f t="shared" si="6"/>
        <v>2</v>
      </c>
    </row>
    <row r="174" spans="1:5" ht="13.5">
      <c r="A174" s="272">
        <v>2013103</v>
      </c>
      <c r="B174" s="278" t="s">
        <v>104</v>
      </c>
      <c r="C174" s="274"/>
      <c r="D174" s="280"/>
      <c r="E174" s="276"/>
    </row>
    <row r="175" spans="1:5" ht="13.5">
      <c r="A175" s="272">
        <v>2013105</v>
      </c>
      <c r="B175" s="278" t="s">
        <v>198</v>
      </c>
      <c r="C175" s="274">
        <v>248</v>
      </c>
      <c r="D175" s="280"/>
      <c r="E175" s="276">
        <f t="shared" si="6"/>
        <v>248</v>
      </c>
    </row>
    <row r="176" spans="1:5" ht="13.5">
      <c r="A176" s="272">
        <v>2013150</v>
      </c>
      <c r="B176" s="278" t="s">
        <v>111</v>
      </c>
      <c r="C176" s="274"/>
      <c r="D176" s="280"/>
      <c r="E176" s="276"/>
    </row>
    <row r="177" spans="1:5" ht="13.5">
      <c r="A177" s="272">
        <v>2013199</v>
      </c>
      <c r="B177" s="278" t="s">
        <v>199</v>
      </c>
      <c r="C177" s="274">
        <v>295</v>
      </c>
      <c r="D177" s="280"/>
      <c r="E177" s="276">
        <f t="shared" si="6"/>
        <v>295</v>
      </c>
    </row>
    <row r="178" spans="1:5" ht="13.5">
      <c r="A178" s="272">
        <v>20132</v>
      </c>
      <c r="B178" s="273" t="s">
        <v>200</v>
      </c>
      <c r="C178" s="274">
        <f>SUM(C179:C184)</f>
        <v>619</v>
      </c>
      <c r="D178" s="280">
        <v>285</v>
      </c>
      <c r="E178" s="276">
        <f t="shared" si="6"/>
        <v>334</v>
      </c>
    </row>
    <row r="179" spans="1:5" ht="13.5">
      <c r="A179" s="272">
        <v>2013201</v>
      </c>
      <c r="B179" s="278" t="s">
        <v>102</v>
      </c>
      <c r="C179" s="274">
        <v>306</v>
      </c>
      <c r="D179" s="280">
        <v>285</v>
      </c>
      <c r="E179" s="276"/>
    </row>
    <row r="180" spans="1:5" ht="13.5">
      <c r="A180" s="272">
        <v>2013202</v>
      </c>
      <c r="B180" s="278" t="s">
        <v>103</v>
      </c>
      <c r="C180" s="274"/>
      <c r="D180" s="280"/>
      <c r="E180" s="276">
        <f t="shared" si="6"/>
        <v>0</v>
      </c>
    </row>
    <row r="181" spans="1:5" ht="13.5">
      <c r="A181" s="272">
        <v>2013203</v>
      </c>
      <c r="B181" s="278" t="s">
        <v>104</v>
      </c>
      <c r="C181" s="274"/>
      <c r="D181" s="280"/>
      <c r="E181" s="276"/>
    </row>
    <row r="182" spans="1:5" ht="13.5">
      <c r="A182" s="272">
        <v>2013204</v>
      </c>
      <c r="B182" s="278" t="s">
        <v>201</v>
      </c>
      <c r="C182" s="274">
        <v>7</v>
      </c>
      <c r="D182" s="280"/>
      <c r="E182" s="276"/>
    </row>
    <row r="183" spans="1:5" ht="13.5">
      <c r="A183" s="272">
        <v>2013250</v>
      </c>
      <c r="B183" s="278" t="s">
        <v>111</v>
      </c>
      <c r="C183" s="274"/>
      <c r="D183" s="280"/>
      <c r="E183" s="276"/>
    </row>
    <row r="184" spans="1:5" ht="13.5">
      <c r="A184" s="272">
        <v>2013299</v>
      </c>
      <c r="B184" s="278" t="s">
        <v>202</v>
      </c>
      <c r="C184" s="274">
        <v>306</v>
      </c>
      <c r="D184" s="280"/>
      <c r="E184" s="276">
        <f t="shared" si="6"/>
        <v>306</v>
      </c>
    </row>
    <row r="185" spans="1:5" ht="13.5">
      <c r="A185" s="272">
        <v>20133</v>
      </c>
      <c r="B185" s="273" t="s">
        <v>203</v>
      </c>
      <c r="C185" s="274">
        <f>SUM(C186:C191)</f>
        <v>314</v>
      </c>
      <c r="D185" s="280">
        <v>123</v>
      </c>
      <c r="E185" s="276">
        <f t="shared" si="6"/>
        <v>191</v>
      </c>
    </row>
    <row r="186" spans="1:5" ht="13.5">
      <c r="A186" s="272">
        <v>2013301</v>
      </c>
      <c r="B186" s="278" t="s">
        <v>102</v>
      </c>
      <c r="C186" s="274">
        <v>194</v>
      </c>
      <c r="D186" s="280">
        <v>123</v>
      </c>
      <c r="E186" s="276"/>
    </row>
    <row r="187" spans="1:5" ht="13.5">
      <c r="A187" s="272">
        <v>2013302</v>
      </c>
      <c r="B187" s="278" t="s">
        <v>103</v>
      </c>
      <c r="C187" s="274">
        <v>1</v>
      </c>
      <c r="D187" s="280"/>
      <c r="E187" s="276">
        <f t="shared" si="6"/>
        <v>1</v>
      </c>
    </row>
    <row r="188" spans="1:5" ht="13.5">
      <c r="A188" s="272">
        <v>2013303</v>
      </c>
      <c r="B188" s="278" t="s">
        <v>104</v>
      </c>
      <c r="C188" s="274"/>
      <c r="D188" s="280"/>
      <c r="E188" s="276"/>
    </row>
    <row r="189" spans="1:5" ht="13.5">
      <c r="A189" s="272">
        <v>2013304</v>
      </c>
      <c r="B189" s="278" t="s">
        <v>204</v>
      </c>
      <c r="C189" s="274">
        <v>36</v>
      </c>
      <c r="D189" s="280"/>
      <c r="E189" s="276">
        <f t="shared" si="6"/>
        <v>36</v>
      </c>
    </row>
    <row r="190" spans="1:5" ht="13.5">
      <c r="A190" s="272">
        <v>2013350</v>
      </c>
      <c r="B190" s="278" t="s">
        <v>111</v>
      </c>
      <c r="C190" s="274"/>
      <c r="D190" s="280"/>
      <c r="E190" s="276"/>
    </row>
    <row r="191" spans="1:5" ht="13.5">
      <c r="A191" s="272">
        <v>2013399</v>
      </c>
      <c r="B191" s="278" t="s">
        <v>205</v>
      </c>
      <c r="C191" s="274">
        <v>83</v>
      </c>
      <c r="D191" s="280"/>
      <c r="E191" s="276">
        <f t="shared" si="6"/>
        <v>83</v>
      </c>
    </row>
    <row r="192" spans="1:5" ht="13.5">
      <c r="A192" s="272">
        <v>20134</v>
      </c>
      <c r="B192" s="273" t="s">
        <v>206</v>
      </c>
      <c r="C192" s="274">
        <f>SUM(C193:C199)</f>
        <v>182</v>
      </c>
      <c r="D192" s="280">
        <v>141</v>
      </c>
      <c r="E192" s="276">
        <f t="shared" si="6"/>
        <v>41</v>
      </c>
    </row>
    <row r="193" spans="1:5" ht="13.5">
      <c r="A193" s="272">
        <v>2013401</v>
      </c>
      <c r="B193" s="278" t="s">
        <v>102</v>
      </c>
      <c r="C193" s="274">
        <v>145</v>
      </c>
      <c r="D193" s="280">
        <v>140</v>
      </c>
      <c r="E193" s="276"/>
    </row>
    <row r="194" spans="1:5" ht="13.5">
      <c r="A194" s="272">
        <v>2013402</v>
      </c>
      <c r="B194" s="278" t="s">
        <v>103</v>
      </c>
      <c r="C194" s="274">
        <v>1</v>
      </c>
      <c r="D194" s="280"/>
      <c r="E194" s="276">
        <f t="shared" si="6"/>
        <v>1</v>
      </c>
    </row>
    <row r="195" spans="1:5" ht="13.5">
      <c r="A195" s="272">
        <v>2013403</v>
      </c>
      <c r="B195" s="278" t="s">
        <v>104</v>
      </c>
      <c r="C195" s="274"/>
      <c r="D195" s="280"/>
      <c r="E195" s="276"/>
    </row>
    <row r="196" spans="1:5" ht="13.5">
      <c r="A196" s="272">
        <v>2013404</v>
      </c>
      <c r="B196" s="278" t="s">
        <v>207</v>
      </c>
      <c r="C196" s="274">
        <v>6</v>
      </c>
      <c r="D196" s="280">
        <v>1</v>
      </c>
      <c r="E196" s="276"/>
    </row>
    <row r="197" spans="1:5" ht="13.5">
      <c r="A197" s="272">
        <v>2013405</v>
      </c>
      <c r="B197" s="278" t="s">
        <v>208</v>
      </c>
      <c r="C197" s="274"/>
      <c r="D197" s="280"/>
      <c r="E197" s="276"/>
    </row>
    <row r="198" spans="1:5" ht="13.5">
      <c r="A198" s="272">
        <v>2013450</v>
      </c>
      <c r="B198" s="278" t="s">
        <v>111</v>
      </c>
      <c r="C198" s="274"/>
      <c r="D198" s="280"/>
      <c r="E198" s="276"/>
    </row>
    <row r="199" spans="1:5" ht="13.5">
      <c r="A199" s="272">
        <v>2013499</v>
      </c>
      <c r="B199" s="278" t="s">
        <v>209</v>
      </c>
      <c r="C199" s="274">
        <v>30</v>
      </c>
      <c r="D199" s="280"/>
      <c r="E199" s="276">
        <f>C199-D199</f>
        <v>30</v>
      </c>
    </row>
    <row r="200" spans="1:5" ht="13.5">
      <c r="A200" s="272">
        <v>20135</v>
      </c>
      <c r="B200" s="273" t="s">
        <v>210</v>
      </c>
      <c r="C200" s="274">
        <f>SUM(C201:C205)</f>
        <v>0</v>
      </c>
      <c r="D200" s="280"/>
      <c r="E200" s="276"/>
    </row>
    <row r="201" spans="1:5" ht="13.5">
      <c r="A201" s="272">
        <v>2013501</v>
      </c>
      <c r="B201" s="278" t="s">
        <v>102</v>
      </c>
      <c r="C201" s="274"/>
      <c r="D201" s="280"/>
      <c r="E201" s="276"/>
    </row>
    <row r="202" spans="1:5" ht="13.5">
      <c r="A202" s="272">
        <v>2013502</v>
      </c>
      <c r="B202" s="278" t="s">
        <v>103</v>
      </c>
      <c r="C202" s="274"/>
      <c r="D202" s="280"/>
      <c r="E202" s="276"/>
    </row>
    <row r="203" spans="1:5" ht="13.5">
      <c r="A203" s="272">
        <v>2013503</v>
      </c>
      <c r="B203" s="278" t="s">
        <v>104</v>
      </c>
      <c r="C203" s="274"/>
      <c r="D203" s="280"/>
      <c r="E203" s="276"/>
    </row>
    <row r="204" spans="1:5" ht="13.5">
      <c r="A204" s="272">
        <v>2013550</v>
      </c>
      <c r="B204" s="278" t="s">
        <v>111</v>
      </c>
      <c r="C204" s="274"/>
      <c r="D204" s="280"/>
      <c r="E204" s="276"/>
    </row>
    <row r="205" spans="1:5" ht="13.5">
      <c r="A205" s="272">
        <v>2013599</v>
      </c>
      <c r="B205" s="278" t="s">
        <v>211</v>
      </c>
      <c r="C205" s="274"/>
      <c r="D205" s="280"/>
      <c r="E205" s="276"/>
    </row>
    <row r="206" spans="1:5" ht="13.5">
      <c r="A206" s="272">
        <v>20136</v>
      </c>
      <c r="B206" s="273" t="s">
        <v>212</v>
      </c>
      <c r="C206" s="274">
        <f>SUM(C207:C211)</f>
        <v>13</v>
      </c>
      <c r="D206" s="280"/>
      <c r="E206" s="276">
        <f>C206-D206</f>
        <v>13</v>
      </c>
    </row>
    <row r="207" spans="1:5" ht="13.5">
      <c r="A207" s="272">
        <v>2013601</v>
      </c>
      <c r="B207" s="278" t="s">
        <v>102</v>
      </c>
      <c r="C207" s="274"/>
      <c r="D207" s="280"/>
      <c r="E207" s="276"/>
    </row>
    <row r="208" spans="1:5" ht="13.5">
      <c r="A208" s="272">
        <v>2013602</v>
      </c>
      <c r="B208" s="278" t="s">
        <v>103</v>
      </c>
      <c r="C208" s="274"/>
      <c r="D208" s="280"/>
      <c r="E208" s="276"/>
    </row>
    <row r="209" spans="1:5" ht="13.5">
      <c r="A209" s="272">
        <v>2013603</v>
      </c>
      <c r="B209" s="278" t="s">
        <v>104</v>
      </c>
      <c r="C209" s="274"/>
      <c r="D209" s="280"/>
      <c r="E209" s="276"/>
    </row>
    <row r="210" spans="1:5" ht="13.5">
      <c r="A210" s="272">
        <v>2013650</v>
      </c>
      <c r="B210" s="278" t="s">
        <v>111</v>
      </c>
      <c r="C210" s="274"/>
      <c r="D210" s="280"/>
      <c r="E210" s="276"/>
    </row>
    <row r="211" spans="1:5" ht="13.5">
      <c r="A211" s="272">
        <v>2013699</v>
      </c>
      <c r="B211" s="278" t="s">
        <v>213</v>
      </c>
      <c r="C211" s="274">
        <v>13</v>
      </c>
      <c r="D211" s="280"/>
      <c r="E211" s="276">
        <f>C211-D211</f>
        <v>13</v>
      </c>
    </row>
    <row r="212" spans="1:5" ht="13.5">
      <c r="A212" s="272">
        <v>20137</v>
      </c>
      <c r="B212" s="273" t="s">
        <v>214</v>
      </c>
      <c r="C212" s="274">
        <f>SUM(C213:C218)</f>
        <v>0</v>
      </c>
      <c r="D212" s="280"/>
      <c r="E212" s="276"/>
    </row>
    <row r="213" spans="1:5" ht="13.5">
      <c r="A213" s="272">
        <v>2013701</v>
      </c>
      <c r="B213" s="278" t="s">
        <v>102</v>
      </c>
      <c r="C213" s="274"/>
      <c r="D213" s="280"/>
      <c r="E213" s="276"/>
    </row>
    <row r="214" spans="1:5" ht="13.5">
      <c r="A214" s="272">
        <v>2013702</v>
      </c>
      <c r="B214" s="278" t="s">
        <v>103</v>
      </c>
      <c r="C214" s="274"/>
      <c r="D214" s="280"/>
      <c r="E214" s="276"/>
    </row>
    <row r="215" spans="1:5" ht="13.5">
      <c r="A215" s="272">
        <v>2013703</v>
      </c>
      <c r="B215" s="278" t="s">
        <v>104</v>
      </c>
      <c r="C215" s="274"/>
      <c r="D215" s="280"/>
      <c r="E215" s="276"/>
    </row>
    <row r="216" spans="1:5" ht="13.5">
      <c r="A216" s="272">
        <v>2013704</v>
      </c>
      <c r="B216" s="278" t="s">
        <v>215</v>
      </c>
      <c r="C216" s="274"/>
      <c r="D216" s="280"/>
      <c r="E216" s="276"/>
    </row>
    <row r="217" spans="1:5" ht="13.5">
      <c r="A217" s="272">
        <v>2013750</v>
      </c>
      <c r="B217" s="278" t="s">
        <v>111</v>
      </c>
      <c r="C217" s="274"/>
      <c r="D217" s="280"/>
      <c r="E217" s="276"/>
    </row>
    <row r="218" spans="1:5" ht="13.5">
      <c r="A218" s="272">
        <v>2013799</v>
      </c>
      <c r="B218" s="278" t="s">
        <v>216</v>
      </c>
      <c r="C218" s="274"/>
      <c r="D218" s="280"/>
      <c r="E218" s="276"/>
    </row>
    <row r="219" spans="1:5" ht="13.5">
      <c r="A219" s="272">
        <v>20138</v>
      </c>
      <c r="B219" s="273" t="s">
        <v>217</v>
      </c>
      <c r="C219" s="274">
        <f>SUM(C220:C233)</f>
        <v>269</v>
      </c>
      <c r="D219" s="280">
        <v>232</v>
      </c>
      <c r="E219" s="276">
        <f>C219-D219</f>
        <v>37</v>
      </c>
    </row>
    <row r="220" spans="1:5" ht="13.5">
      <c r="A220" s="272">
        <v>2013801</v>
      </c>
      <c r="B220" s="278" t="s">
        <v>102</v>
      </c>
      <c r="C220" s="274">
        <v>230</v>
      </c>
      <c r="D220" s="280">
        <v>232</v>
      </c>
      <c r="E220" s="276"/>
    </row>
    <row r="221" spans="1:5" ht="13.5">
      <c r="A221" s="272">
        <v>2013802</v>
      </c>
      <c r="B221" s="278" t="s">
        <v>103</v>
      </c>
      <c r="C221" s="274">
        <v>4</v>
      </c>
      <c r="D221" s="280"/>
      <c r="E221" s="276"/>
    </row>
    <row r="222" spans="1:5" ht="13.5">
      <c r="A222" s="272">
        <v>2013803</v>
      </c>
      <c r="B222" s="278" t="s">
        <v>104</v>
      </c>
      <c r="C222" s="274"/>
      <c r="D222" s="280"/>
      <c r="E222" s="276"/>
    </row>
    <row r="223" spans="1:5" ht="13.5">
      <c r="A223" s="272">
        <v>2013804</v>
      </c>
      <c r="B223" s="278" t="s">
        <v>218</v>
      </c>
      <c r="C223" s="274"/>
      <c r="D223" s="280"/>
      <c r="E223" s="276"/>
    </row>
    <row r="224" spans="1:5" ht="13.5">
      <c r="A224" s="272">
        <v>2013805</v>
      </c>
      <c r="B224" s="278" t="s">
        <v>219</v>
      </c>
      <c r="C224" s="274">
        <v>5</v>
      </c>
      <c r="D224" s="280"/>
      <c r="E224" s="276">
        <f>C224-D224</f>
        <v>5</v>
      </c>
    </row>
    <row r="225" spans="1:5" ht="13.5">
      <c r="A225" s="272">
        <v>2013808</v>
      </c>
      <c r="B225" s="278" t="s">
        <v>144</v>
      </c>
      <c r="C225" s="274"/>
      <c r="D225" s="280"/>
      <c r="E225" s="276"/>
    </row>
    <row r="226" spans="1:5" ht="13.5">
      <c r="A226" s="272">
        <v>2013810</v>
      </c>
      <c r="B226" s="278" t="s">
        <v>220</v>
      </c>
      <c r="C226" s="274"/>
      <c r="D226" s="280"/>
      <c r="E226" s="276"/>
    </row>
    <row r="227" spans="1:5" ht="13.5">
      <c r="A227" s="272">
        <v>2013812</v>
      </c>
      <c r="B227" s="278" t="s">
        <v>221</v>
      </c>
      <c r="C227" s="274"/>
      <c r="D227" s="280"/>
      <c r="E227" s="276"/>
    </row>
    <row r="228" spans="1:5" ht="13.5">
      <c r="A228" s="272">
        <v>2013813</v>
      </c>
      <c r="B228" s="278" t="s">
        <v>222</v>
      </c>
      <c r="C228" s="274"/>
      <c r="D228" s="280"/>
      <c r="E228" s="276"/>
    </row>
    <row r="229" spans="1:5" ht="13.5">
      <c r="A229" s="272">
        <v>2013814</v>
      </c>
      <c r="B229" s="278" t="s">
        <v>223</v>
      </c>
      <c r="C229" s="274"/>
      <c r="D229" s="280"/>
      <c r="E229" s="276"/>
    </row>
    <row r="230" spans="1:5" ht="13.5">
      <c r="A230" s="272">
        <v>2013815</v>
      </c>
      <c r="B230" s="278" t="s">
        <v>224</v>
      </c>
      <c r="C230" s="274"/>
      <c r="D230" s="280"/>
      <c r="E230" s="276"/>
    </row>
    <row r="231" spans="1:5" ht="13.5">
      <c r="A231" s="272">
        <v>2013816</v>
      </c>
      <c r="B231" s="278" t="s">
        <v>225</v>
      </c>
      <c r="C231" s="274"/>
      <c r="D231" s="280"/>
      <c r="E231" s="276">
        <f>C231-D231</f>
        <v>0</v>
      </c>
    </row>
    <row r="232" spans="1:5" ht="13.5">
      <c r="A232" s="272">
        <v>2013850</v>
      </c>
      <c r="B232" s="278" t="s">
        <v>111</v>
      </c>
      <c r="C232" s="274"/>
      <c r="D232" s="280"/>
      <c r="E232" s="276"/>
    </row>
    <row r="233" spans="1:5" ht="13.5">
      <c r="A233" s="272">
        <v>2013899</v>
      </c>
      <c r="B233" s="278" t="s">
        <v>226</v>
      </c>
      <c r="C233" s="274">
        <v>30</v>
      </c>
      <c r="D233" s="280"/>
      <c r="E233" s="276">
        <f>C233-D233</f>
        <v>30</v>
      </c>
    </row>
    <row r="234" spans="1:5" ht="13.5">
      <c r="A234" s="272">
        <v>20199</v>
      </c>
      <c r="B234" s="273" t="s">
        <v>227</v>
      </c>
      <c r="C234" s="274">
        <f>SUM(C235:C236)</f>
        <v>0</v>
      </c>
      <c r="D234" s="280"/>
      <c r="E234" s="276"/>
    </row>
    <row r="235" spans="1:5" ht="13.5">
      <c r="A235" s="272">
        <v>2019901</v>
      </c>
      <c r="B235" s="278" t="s">
        <v>228</v>
      </c>
      <c r="C235" s="274"/>
      <c r="D235" s="280"/>
      <c r="E235" s="276"/>
    </row>
    <row r="236" spans="1:5" ht="13.5">
      <c r="A236" s="272">
        <v>2019999</v>
      </c>
      <c r="B236" s="278" t="s">
        <v>229</v>
      </c>
      <c r="C236" s="274"/>
      <c r="D236" s="280"/>
      <c r="E236" s="276"/>
    </row>
    <row r="237" spans="1:5" ht="13.5">
      <c r="A237" s="272">
        <v>202</v>
      </c>
      <c r="B237" s="273" t="s">
        <v>230</v>
      </c>
      <c r="C237" s="274">
        <f>SUM(C238:C239)</f>
        <v>0</v>
      </c>
      <c r="D237" s="280"/>
      <c r="E237" s="276"/>
    </row>
    <row r="238" spans="1:5" ht="13.5">
      <c r="A238" s="272">
        <v>20201</v>
      </c>
      <c r="B238" s="273" t="s">
        <v>231</v>
      </c>
      <c r="C238" s="274"/>
      <c r="D238" s="280"/>
      <c r="E238" s="276"/>
    </row>
    <row r="239" spans="1:5" ht="13.5">
      <c r="A239" s="272">
        <v>20299</v>
      </c>
      <c r="B239" s="273" t="s">
        <v>232</v>
      </c>
      <c r="C239" s="274"/>
      <c r="D239" s="280"/>
      <c r="E239" s="276"/>
    </row>
    <row r="240" spans="1:5" ht="13.5">
      <c r="A240" s="272">
        <v>203</v>
      </c>
      <c r="B240" s="273" t="s">
        <v>233</v>
      </c>
      <c r="C240" s="274">
        <f>SUM(C241,C251,)</f>
        <v>3</v>
      </c>
      <c r="D240" s="280"/>
      <c r="E240" s="276"/>
    </row>
    <row r="241" spans="1:5" ht="13.5">
      <c r="A241" s="272">
        <v>20306</v>
      </c>
      <c r="B241" s="273" t="s">
        <v>234</v>
      </c>
      <c r="C241" s="274">
        <f>SUM(C242:C250)</f>
        <v>3</v>
      </c>
      <c r="D241" s="280"/>
      <c r="E241" s="276"/>
    </row>
    <row r="242" spans="1:5" ht="13.5">
      <c r="A242" s="272">
        <v>2030601</v>
      </c>
      <c r="B242" s="278" t="s">
        <v>235</v>
      </c>
      <c r="C242" s="274"/>
      <c r="D242" s="280"/>
      <c r="E242" s="276"/>
    </row>
    <row r="243" spans="1:5" ht="13.5">
      <c r="A243" s="272">
        <v>2030602</v>
      </c>
      <c r="B243" s="278" t="s">
        <v>236</v>
      </c>
      <c r="C243" s="274"/>
      <c r="D243" s="280"/>
      <c r="E243" s="276"/>
    </row>
    <row r="244" spans="1:5" ht="13.5">
      <c r="A244" s="272">
        <v>2030603</v>
      </c>
      <c r="B244" s="278" t="s">
        <v>237</v>
      </c>
      <c r="C244" s="274"/>
      <c r="D244" s="280"/>
      <c r="E244" s="276"/>
    </row>
    <row r="245" spans="1:5" ht="13.5">
      <c r="A245" s="272">
        <v>2030604</v>
      </c>
      <c r="B245" s="278" t="s">
        <v>238</v>
      </c>
      <c r="C245" s="274"/>
      <c r="D245" s="280"/>
      <c r="E245" s="276"/>
    </row>
    <row r="246" spans="1:5" ht="13.5">
      <c r="A246" s="272">
        <v>2030605</v>
      </c>
      <c r="B246" s="278" t="s">
        <v>239</v>
      </c>
      <c r="C246" s="274"/>
      <c r="D246" s="280"/>
      <c r="E246" s="276"/>
    </row>
    <row r="247" spans="1:5" ht="13.5">
      <c r="A247" s="272">
        <v>2030606</v>
      </c>
      <c r="B247" s="278" t="s">
        <v>240</v>
      </c>
      <c r="C247" s="274"/>
      <c r="D247" s="280"/>
      <c r="E247" s="276"/>
    </row>
    <row r="248" spans="1:5" ht="13.5">
      <c r="A248" s="272">
        <v>2030607</v>
      </c>
      <c r="B248" s="278" t="s">
        <v>241</v>
      </c>
      <c r="C248" s="274">
        <v>3</v>
      </c>
      <c r="D248" s="280"/>
      <c r="E248" s="276"/>
    </row>
    <row r="249" spans="1:5" ht="13.5">
      <c r="A249" s="272">
        <v>2030608</v>
      </c>
      <c r="B249" s="278" t="s">
        <v>242</v>
      </c>
      <c r="C249" s="274"/>
      <c r="D249" s="280"/>
      <c r="E249" s="276"/>
    </row>
    <row r="250" spans="1:5" ht="13.5">
      <c r="A250" s="272">
        <v>2030699</v>
      </c>
      <c r="B250" s="278" t="s">
        <v>243</v>
      </c>
      <c r="C250" s="274"/>
      <c r="D250" s="280"/>
      <c r="E250" s="276"/>
    </row>
    <row r="251" spans="1:5" ht="13.5">
      <c r="A251" s="272">
        <v>20399</v>
      </c>
      <c r="B251" s="273" t="s">
        <v>244</v>
      </c>
      <c r="C251" s="274"/>
      <c r="D251" s="280"/>
      <c r="E251" s="276"/>
    </row>
    <row r="252" spans="1:5" ht="13.5">
      <c r="A252" s="272">
        <v>204</v>
      </c>
      <c r="B252" s="273" t="s">
        <v>245</v>
      </c>
      <c r="C252" s="274">
        <f>SUM(C253,C256,C267,C274,C282,C291,C305,C315,C325,C333,C339,)</f>
        <v>3280</v>
      </c>
      <c r="D252" s="280">
        <v>1399</v>
      </c>
      <c r="E252" s="276">
        <f>C252-D252</f>
        <v>1881</v>
      </c>
    </row>
    <row r="253" spans="1:5" ht="13.5">
      <c r="A253" s="272">
        <v>20401</v>
      </c>
      <c r="B253" s="273" t="s">
        <v>246</v>
      </c>
      <c r="C253" s="274">
        <f>SUM(C254:C255)</f>
        <v>0</v>
      </c>
      <c r="D253" s="280"/>
      <c r="E253" s="276"/>
    </row>
    <row r="254" spans="1:5" ht="13.5">
      <c r="A254" s="272">
        <v>2040101</v>
      </c>
      <c r="B254" s="278" t="s">
        <v>247</v>
      </c>
      <c r="C254" s="274"/>
      <c r="D254" s="280"/>
      <c r="E254" s="276"/>
    </row>
    <row r="255" spans="1:5" ht="13.5">
      <c r="A255" s="272">
        <v>2040199</v>
      </c>
      <c r="B255" s="278" t="s">
        <v>248</v>
      </c>
      <c r="C255" s="274"/>
      <c r="D255" s="280"/>
      <c r="E255" s="276"/>
    </row>
    <row r="256" spans="1:5" ht="13.5">
      <c r="A256" s="272">
        <v>20402</v>
      </c>
      <c r="B256" s="273" t="s">
        <v>249</v>
      </c>
      <c r="C256" s="274">
        <f>SUM(C257:C266)</f>
        <v>2930</v>
      </c>
      <c r="D256" s="280">
        <v>1199</v>
      </c>
      <c r="E256" s="276">
        <f aca="true" t="shared" si="7" ref="E256:E261">C256-D256</f>
        <v>1731</v>
      </c>
    </row>
    <row r="257" spans="1:5" ht="13.5">
      <c r="A257" s="272">
        <v>2040201</v>
      </c>
      <c r="B257" s="278" t="s">
        <v>102</v>
      </c>
      <c r="C257" s="274">
        <v>1880</v>
      </c>
      <c r="D257" s="280">
        <v>1199</v>
      </c>
      <c r="E257" s="276"/>
    </row>
    <row r="258" spans="1:5" ht="13.5">
      <c r="A258" s="272">
        <v>2040202</v>
      </c>
      <c r="B258" s="278" t="s">
        <v>103</v>
      </c>
      <c r="C258" s="274">
        <v>1</v>
      </c>
      <c r="D258" s="280"/>
      <c r="E258" s="276">
        <f t="shared" si="7"/>
        <v>1</v>
      </c>
    </row>
    <row r="259" spans="1:5" ht="13.5">
      <c r="A259" s="272">
        <v>2040203</v>
      </c>
      <c r="B259" s="278" t="s">
        <v>104</v>
      </c>
      <c r="C259" s="274"/>
      <c r="D259" s="280"/>
      <c r="E259" s="276"/>
    </row>
    <row r="260" spans="1:5" ht="13.5">
      <c r="A260" s="272">
        <v>2040219</v>
      </c>
      <c r="B260" s="278" t="s">
        <v>144</v>
      </c>
      <c r="C260" s="274"/>
      <c r="D260" s="280"/>
      <c r="E260" s="276"/>
    </row>
    <row r="261" spans="1:5" ht="13.5">
      <c r="A261" s="272">
        <v>2040220</v>
      </c>
      <c r="B261" s="278" t="s">
        <v>250</v>
      </c>
      <c r="C261" s="274">
        <v>59</v>
      </c>
      <c r="D261" s="280"/>
      <c r="E261" s="276">
        <f t="shared" si="7"/>
        <v>59</v>
      </c>
    </row>
    <row r="262" spans="1:5" ht="13.5">
      <c r="A262" s="272">
        <v>2040221</v>
      </c>
      <c r="B262" s="278" t="s">
        <v>251</v>
      </c>
      <c r="C262" s="274"/>
      <c r="D262" s="280"/>
      <c r="E262" s="276"/>
    </row>
    <row r="263" spans="1:5" ht="13.5">
      <c r="A263" s="272">
        <v>2040222</v>
      </c>
      <c r="B263" s="278" t="s">
        <v>252</v>
      </c>
      <c r="C263" s="274"/>
      <c r="D263" s="280"/>
      <c r="E263" s="276"/>
    </row>
    <row r="264" spans="1:5" ht="13.5">
      <c r="A264" s="272">
        <v>2040223</v>
      </c>
      <c r="B264" s="278" t="s">
        <v>253</v>
      </c>
      <c r="C264" s="274"/>
      <c r="D264" s="280"/>
      <c r="E264" s="276"/>
    </row>
    <row r="265" spans="1:5" ht="13.5">
      <c r="A265" s="272">
        <v>2040250</v>
      </c>
      <c r="B265" s="278" t="s">
        <v>111</v>
      </c>
      <c r="C265" s="274"/>
      <c r="D265" s="280"/>
      <c r="E265" s="276"/>
    </row>
    <row r="266" spans="1:5" ht="13.5">
      <c r="A266" s="272">
        <v>2040299</v>
      </c>
      <c r="B266" s="278" t="s">
        <v>254</v>
      </c>
      <c r="C266" s="274">
        <v>990</v>
      </c>
      <c r="D266" s="280"/>
      <c r="E266" s="276">
        <f>C266-D266</f>
        <v>990</v>
      </c>
    </row>
    <row r="267" spans="1:5" ht="13.5">
      <c r="A267" s="272">
        <v>20403</v>
      </c>
      <c r="B267" s="273" t="s">
        <v>255</v>
      </c>
      <c r="C267" s="274">
        <f>SUM(C268:C273)</f>
        <v>0</v>
      </c>
      <c r="D267" s="280"/>
      <c r="E267" s="276"/>
    </row>
    <row r="268" spans="1:5" ht="13.5">
      <c r="A268" s="272">
        <v>2040301</v>
      </c>
      <c r="B268" s="278" t="s">
        <v>102</v>
      </c>
      <c r="C268" s="274"/>
      <c r="D268" s="280"/>
      <c r="E268" s="276"/>
    </row>
    <row r="269" spans="1:5" ht="13.5">
      <c r="A269" s="272">
        <v>2040302</v>
      </c>
      <c r="B269" s="278" t="s">
        <v>103</v>
      </c>
      <c r="C269" s="274"/>
      <c r="D269" s="280"/>
      <c r="E269" s="276"/>
    </row>
    <row r="270" spans="1:5" ht="13.5">
      <c r="A270" s="272">
        <v>2040303</v>
      </c>
      <c r="B270" s="278" t="s">
        <v>104</v>
      </c>
      <c r="C270" s="274"/>
      <c r="D270" s="280"/>
      <c r="E270" s="276"/>
    </row>
    <row r="271" spans="1:5" ht="13.5">
      <c r="A271" s="272">
        <v>2040304</v>
      </c>
      <c r="B271" s="278" t="s">
        <v>256</v>
      </c>
      <c r="C271" s="274"/>
      <c r="D271" s="280"/>
      <c r="E271" s="276"/>
    </row>
    <row r="272" spans="1:5" ht="13.5">
      <c r="A272" s="272">
        <v>2040350</v>
      </c>
      <c r="B272" s="278" t="s">
        <v>111</v>
      </c>
      <c r="C272" s="274"/>
      <c r="D272" s="280"/>
      <c r="E272" s="276"/>
    </row>
    <row r="273" spans="1:5" ht="13.5">
      <c r="A273" s="272">
        <v>2040399</v>
      </c>
      <c r="B273" s="278" t="s">
        <v>257</v>
      </c>
      <c r="C273" s="274"/>
      <c r="D273" s="280"/>
      <c r="E273" s="276"/>
    </row>
    <row r="274" spans="1:5" ht="13.5">
      <c r="A274" s="272">
        <v>20404</v>
      </c>
      <c r="B274" s="273" t="s">
        <v>258</v>
      </c>
      <c r="C274" s="274"/>
      <c r="D274" s="280"/>
      <c r="E274" s="276"/>
    </row>
    <row r="275" spans="1:5" ht="13.5">
      <c r="A275" s="272">
        <v>2040401</v>
      </c>
      <c r="B275" s="278" t="s">
        <v>102</v>
      </c>
      <c r="C275" s="274"/>
      <c r="D275" s="280"/>
      <c r="E275" s="276"/>
    </row>
    <row r="276" spans="1:5" ht="13.5">
      <c r="A276" s="272">
        <v>2040402</v>
      </c>
      <c r="B276" s="278" t="s">
        <v>103</v>
      </c>
      <c r="C276" s="274"/>
      <c r="D276" s="280"/>
      <c r="E276" s="276"/>
    </row>
    <row r="277" spans="1:5" ht="13.5">
      <c r="A277" s="272">
        <v>2040403</v>
      </c>
      <c r="B277" s="278" t="s">
        <v>104</v>
      </c>
      <c r="C277" s="274"/>
      <c r="D277" s="280"/>
      <c r="E277" s="276"/>
    </row>
    <row r="278" spans="1:5" ht="13.5">
      <c r="A278" s="272">
        <v>2040409</v>
      </c>
      <c r="B278" s="278" t="s">
        <v>259</v>
      </c>
      <c r="C278" s="274"/>
      <c r="D278" s="280"/>
      <c r="E278" s="276"/>
    </row>
    <row r="279" spans="1:5" ht="13.5">
      <c r="A279" s="272">
        <v>2040410</v>
      </c>
      <c r="B279" s="278" t="s">
        <v>260</v>
      </c>
      <c r="C279" s="274"/>
      <c r="D279" s="280"/>
      <c r="E279" s="276"/>
    </row>
    <row r="280" spans="1:5" ht="13.5">
      <c r="A280" s="272">
        <v>2040450</v>
      </c>
      <c r="B280" s="278" t="s">
        <v>111</v>
      </c>
      <c r="C280" s="274"/>
      <c r="D280" s="280"/>
      <c r="E280" s="276"/>
    </row>
    <row r="281" spans="1:5" ht="13.5">
      <c r="A281" s="272">
        <v>2040499</v>
      </c>
      <c r="B281" s="278" t="s">
        <v>261</v>
      </c>
      <c r="C281" s="274"/>
      <c r="D281" s="280"/>
      <c r="E281" s="276"/>
    </row>
    <row r="282" spans="1:5" ht="13.5">
      <c r="A282" s="272">
        <v>20405</v>
      </c>
      <c r="B282" s="273" t="s">
        <v>262</v>
      </c>
      <c r="C282" s="274">
        <f>SUM(C283:C290)</f>
        <v>0</v>
      </c>
      <c r="D282" s="280"/>
      <c r="E282" s="276"/>
    </row>
    <row r="283" spans="1:5" ht="13.5">
      <c r="A283" s="272">
        <v>2040501</v>
      </c>
      <c r="B283" s="278" t="s">
        <v>102</v>
      </c>
      <c r="C283" s="274"/>
      <c r="D283" s="280"/>
      <c r="E283" s="276"/>
    </row>
    <row r="284" spans="1:5" ht="13.5">
      <c r="A284" s="272">
        <v>2040502</v>
      </c>
      <c r="B284" s="278" t="s">
        <v>103</v>
      </c>
      <c r="C284" s="274"/>
      <c r="D284" s="280"/>
      <c r="E284" s="276"/>
    </row>
    <row r="285" spans="1:5" ht="13.5">
      <c r="A285" s="272">
        <v>2040503</v>
      </c>
      <c r="B285" s="278" t="s">
        <v>104</v>
      </c>
      <c r="C285" s="274"/>
      <c r="D285" s="280"/>
      <c r="E285" s="276"/>
    </row>
    <row r="286" spans="1:5" ht="13.5">
      <c r="A286" s="272">
        <v>2040504</v>
      </c>
      <c r="B286" s="278" t="s">
        <v>263</v>
      </c>
      <c r="C286" s="274"/>
      <c r="D286" s="280"/>
      <c r="E286" s="276"/>
    </row>
    <row r="287" spans="1:5" ht="13.5">
      <c r="A287" s="272">
        <v>2040505</v>
      </c>
      <c r="B287" s="278" t="s">
        <v>264</v>
      </c>
      <c r="C287" s="274"/>
      <c r="D287" s="280"/>
      <c r="E287" s="276"/>
    </row>
    <row r="288" spans="1:5" ht="13.5">
      <c r="A288" s="272">
        <v>2040506</v>
      </c>
      <c r="B288" s="278" t="s">
        <v>265</v>
      </c>
      <c r="C288" s="274"/>
      <c r="D288" s="280"/>
      <c r="E288" s="276"/>
    </row>
    <row r="289" spans="1:5" ht="13.5">
      <c r="A289" s="272">
        <v>2040550</v>
      </c>
      <c r="B289" s="278" t="s">
        <v>111</v>
      </c>
      <c r="C289" s="274"/>
      <c r="D289" s="280"/>
      <c r="E289" s="276"/>
    </row>
    <row r="290" spans="1:5" ht="13.5">
      <c r="A290" s="272">
        <v>2040599</v>
      </c>
      <c r="B290" s="278" t="s">
        <v>266</v>
      </c>
      <c r="C290" s="274"/>
      <c r="D290" s="280"/>
      <c r="E290" s="276"/>
    </row>
    <row r="291" spans="1:5" ht="13.5">
      <c r="A291" s="272">
        <v>20406</v>
      </c>
      <c r="B291" s="273" t="s">
        <v>267</v>
      </c>
      <c r="C291" s="274">
        <f>SUM(C292:C304)</f>
        <v>350</v>
      </c>
      <c r="D291" s="280">
        <v>200</v>
      </c>
      <c r="E291" s="276">
        <f aca="true" t="shared" si="8" ref="E291:E298">C291-D291</f>
        <v>150</v>
      </c>
    </row>
    <row r="292" spans="1:5" ht="13.5">
      <c r="A292" s="272">
        <v>2040601</v>
      </c>
      <c r="B292" s="278" t="s">
        <v>102</v>
      </c>
      <c r="C292" s="274">
        <v>248</v>
      </c>
      <c r="D292" s="280">
        <v>177</v>
      </c>
      <c r="E292" s="279" t="s">
        <v>268</v>
      </c>
    </row>
    <row r="293" spans="1:5" ht="13.5">
      <c r="A293" s="272">
        <v>2040602</v>
      </c>
      <c r="B293" s="278" t="s">
        <v>103</v>
      </c>
      <c r="C293" s="274">
        <v>5</v>
      </c>
      <c r="D293" s="280">
        <v>23</v>
      </c>
      <c r="E293" s="276">
        <f t="shared" si="8"/>
        <v>-18</v>
      </c>
    </row>
    <row r="294" spans="1:5" ht="13.5">
      <c r="A294" s="272">
        <v>2040603</v>
      </c>
      <c r="B294" s="278" t="s">
        <v>104</v>
      </c>
      <c r="C294" s="274"/>
      <c r="D294" s="280"/>
      <c r="E294" s="276"/>
    </row>
    <row r="295" spans="1:5" ht="13.5">
      <c r="A295" s="272">
        <v>2040604</v>
      </c>
      <c r="B295" s="278" t="s">
        <v>269</v>
      </c>
      <c r="C295" s="274"/>
      <c r="D295" s="280"/>
      <c r="E295" s="276">
        <f t="shared" si="8"/>
        <v>0</v>
      </c>
    </row>
    <row r="296" spans="1:5" ht="13.5">
      <c r="A296" s="272">
        <v>2040605</v>
      </c>
      <c r="B296" s="278" t="s">
        <v>270</v>
      </c>
      <c r="C296" s="274">
        <v>3</v>
      </c>
      <c r="D296" s="280"/>
      <c r="E296" s="276">
        <f t="shared" si="8"/>
        <v>3</v>
      </c>
    </row>
    <row r="297" spans="1:5" ht="13.5">
      <c r="A297" s="272">
        <v>2040606</v>
      </c>
      <c r="B297" s="278" t="s">
        <v>271</v>
      </c>
      <c r="C297" s="274">
        <v>16</v>
      </c>
      <c r="D297" s="280"/>
      <c r="E297" s="276">
        <f t="shared" si="8"/>
        <v>16</v>
      </c>
    </row>
    <row r="298" spans="1:5" ht="13.5">
      <c r="A298" s="272">
        <v>2040607</v>
      </c>
      <c r="B298" s="278" t="s">
        <v>272</v>
      </c>
      <c r="C298" s="274">
        <v>15</v>
      </c>
      <c r="D298" s="280"/>
      <c r="E298" s="276">
        <f t="shared" si="8"/>
        <v>15</v>
      </c>
    </row>
    <row r="299" spans="1:5" ht="13.5">
      <c r="A299" s="272">
        <v>2040608</v>
      </c>
      <c r="B299" s="278" t="s">
        <v>273</v>
      </c>
      <c r="C299" s="274"/>
      <c r="D299" s="280"/>
      <c r="E299" s="276"/>
    </row>
    <row r="300" spans="1:5" ht="13.5">
      <c r="A300" s="272">
        <v>2040610</v>
      </c>
      <c r="B300" s="278" t="s">
        <v>274</v>
      </c>
      <c r="C300" s="274">
        <v>11</v>
      </c>
      <c r="D300" s="280"/>
      <c r="E300" s="276"/>
    </row>
    <row r="301" spans="1:5" ht="13.5">
      <c r="A301" s="272">
        <v>2040612</v>
      </c>
      <c r="B301" s="278" t="s">
        <v>275</v>
      </c>
      <c r="C301" s="274">
        <v>3</v>
      </c>
      <c r="D301" s="280"/>
      <c r="E301" s="276"/>
    </row>
    <row r="302" spans="1:5" ht="13.5">
      <c r="A302" s="272">
        <v>2040613</v>
      </c>
      <c r="B302" s="278" t="s">
        <v>144</v>
      </c>
      <c r="C302" s="274"/>
      <c r="D302" s="280"/>
      <c r="E302" s="276"/>
    </row>
    <row r="303" spans="1:5" ht="13.5">
      <c r="A303" s="272">
        <v>2040650</v>
      </c>
      <c r="B303" s="278" t="s">
        <v>111</v>
      </c>
      <c r="C303" s="274"/>
      <c r="D303" s="280"/>
      <c r="E303" s="276"/>
    </row>
    <row r="304" spans="1:5" ht="13.5">
      <c r="A304" s="272">
        <v>2040699</v>
      </c>
      <c r="B304" s="278" t="s">
        <v>276</v>
      </c>
      <c r="C304" s="274">
        <v>49</v>
      </c>
      <c r="D304" s="280"/>
      <c r="E304" s="276">
        <f>C304-D304</f>
        <v>49</v>
      </c>
    </row>
    <row r="305" spans="1:5" ht="13.5">
      <c r="A305" s="272">
        <v>20407</v>
      </c>
      <c r="B305" s="273" t="s">
        <v>277</v>
      </c>
      <c r="C305" s="274">
        <f>SUM(C306:C314)</f>
        <v>0</v>
      </c>
      <c r="D305" s="280"/>
      <c r="E305" s="276"/>
    </row>
    <row r="306" spans="1:5" ht="13.5">
      <c r="A306" s="272">
        <v>2040701</v>
      </c>
      <c r="B306" s="278" t="s">
        <v>102</v>
      </c>
      <c r="C306" s="274"/>
      <c r="D306" s="280"/>
      <c r="E306" s="276"/>
    </row>
    <row r="307" spans="1:5" ht="13.5">
      <c r="A307" s="272">
        <v>2040702</v>
      </c>
      <c r="B307" s="278" t="s">
        <v>103</v>
      </c>
      <c r="C307" s="274"/>
      <c r="D307" s="280"/>
      <c r="E307" s="276"/>
    </row>
    <row r="308" spans="1:5" ht="13.5">
      <c r="A308" s="272">
        <v>2040703</v>
      </c>
      <c r="B308" s="278" t="s">
        <v>104</v>
      </c>
      <c r="C308" s="274"/>
      <c r="D308" s="280"/>
      <c r="E308" s="276"/>
    </row>
    <row r="309" spans="1:5" ht="13.5">
      <c r="A309" s="272">
        <v>2040704</v>
      </c>
      <c r="B309" s="278" t="s">
        <v>278</v>
      </c>
      <c r="C309" s="274"/>
      <c r="D309" s="280"/>
      <c r="E309" s="276"/>
    </row>
    <row r="310" spans="1:5" ht="13.5">
      <c r="A310" s="272">
        <v>2040705</v>
      </c>
      <c r="B310" s="278" t="s">
        <v>279</v>
      </c>
      <c r="C310" s="274"/>
      <c r="D310" s="280"/>
      <c r="E310" s="276"/>
    </row>
    <row r="311" spans="1:5" ht="13.5">
      <c r="A311" s="272">
        <v>2040706</v>
      </c>
      <c r="B311" s="278" t="s">
        <v>280</v>
      </c>
      <c r="C311" s="274"/>
      <c r="D311" s="280"/>
      <c r="E311" s="276"/>
    </row>
    <row r="312" spans="1:5" ht="13.5">
      <c r="A312" s="272">
        <v>2040707</v>
      </c>
      <c r="B312" s="278" t="s">
        <v>144</v>
      </c>
      <c r="C312" s="274"/>
      <c r="D312" s="280"/>
      <c r="E312" s="276"/>
    </row>
    <row r="313" spans="1:5" ht="13.5">
      <c r="A313" s="272">
        <v>2040750</v>
      </c>
      <c r="B313" s="278" t="s">
        <v>111</v>
      </c>
      <c r="C313" s="274"/>
      <c r="D313" s="280"/>
      <c r="E313" s="276"/>
    </row>
    <row r="314" spans="1:5" ht="13.5">
      <c r="A314" s="272">
        <v>2040799</v>
      </c>
      <c r="B314" s="278" t="s">
        <v>281</v>
      </c>
      <c r="C314" s="274"/>
      <c r="D314" s="280"/>
      <c r="E314" s="276"/>
    </row>
    <row r="315" spans="1:5" ht="13.5">
      <c r="A315" s="272">
        <v>20408</v>
      </c>
      <c r="B315" s="273" t="s">
        <v>282</v>
      </c>
      <c r="C315" s="274">
        <f>SUM(C316:C324)</f>
        <v>0</v>
      </c>
      <c r="D315" s="280"/>
      <c r="E315" s="276"/>
    </row>
    <row r="316" spans="1:5" ht="13.5">
      <c r="A316" s="272">
        <v>2040801</v>
      </c>
      <c r="B316" s="278" t="s">
        <v>102</v>
      </c>
      <c r="C316" s="274"/>
      <c r="D316" s="280"/>
      <c r="E316" s="276"/>
    </row>
    <row r="317" spans="1:5" ht="13.5">
      <c r="A317" s="272">
        <v>2040802</v>
      </c>
      <c r="B317" s="278" t="s">
        <v>103</v>
      </c>
      <c r="C317" s="274"/>
      <c r="D317" s="280"/>
      <c r="E317" s="276"/>
    </row>
    <row r="318" spans="1:5" ht="13.5">
      <c r="A318" s="272">
        <v>2040803</v>
      </c>
      <c r="B318" s="278" t="s">
        <v>104</v>
      </c>
      <c r="C318" s="274"/>
      <c r="D318" s="280"/>
      <c r="E318" s="276"/>
    </row>
    <row r="319" spans="1:5" ht="13.5">
      <c r="A319" s="272">
        <v>2040804</v>
      </c>
      <c r="B319" s="278" t="s">
        <v>283</v>
      </c>
      <c r="C319" s="274"/>
      <c r="D319" s="280"/>
      <c r="E319" s="276"/>
    </row>
    <row r="320" spans="1:5" ht="13.5">
      <c r="A320" s="272">
        <v>2040805</v>
      </c>
      <c r="B320" s="278" t="s">
        <v>284</v>
      </c>
      <c r="C320" s="274"/>
      <c r="D320" s="280"/>
      <c r="E320" s="276"/>
    </row>
    <row r="321" spans="1:5" ht="13.5">
      <c r="A321" s="272">
        <v>2040806</v>
      </c>
      <c r="B321" s="278" t="s">
        <v>285</v>
      </c>
      <c r="C321" s="274"/>
      <c r="D321" s="280"/>
      <c r="E321" s="276"/>
    </row>
    <row r="322" spans="1:5" ht="13.5">
      <c r="A322" s="272">
        <v>2040807</v>
      </c>
      <c r="B322" s="278" t="s">
        <v>144</v>
      </c>
      <c r="C322" s="274"/>
      <c r="D322" s="280"/>
      <c r="E322" s="276"/>
    </row>
    <row r="323" spans="1:5" ht="13.5">
      <c r="A323" s="272">
        <v>2040850</v>
      </c>
      <c r="B323" s="278" t="s">
        <v>111</v>
      </c>
      <c r="C323" s="274"/>
      <c r="D323" s="280"/>
      <c r="E323" s="276"/>
    </row>
    <row r="324" spans="1:5" ht="13.5">
      <c r="A324" s="272">
        <v>2040899</v>
      </c>
      <c r="B324" s="278" t="s">
        <v>286</v>
      </c>
      <c r="C324" s="274"/>
      <c r="D324" s="280"/>
      <c r="E324" s="276"/>
    </row>
    <row r="325" spans="1:5" ht="13.5">
      <c r="A325" s="272">
        <v>20409</v>
      </c>
      <c r="B325" s="273" t="s">
        <v>287</v>
      </c>
      <c r="C325" s="274">
        <f>SUM(C326:C332)</f>
        <v>0</v>
      </c>
      <c r="D325" s="280"/>
      <c r="E325" s="276"/>
    </row>
    <row r="326" spans="1:5" ht="13.5">
      <c r="A326" s="272">
        <v>2040901</v>
      </c>
      <c r="B326" s="278" t="s">
        <v>102</v>
      </c>
      <c r="C326" s="274"/>
      <c r="D326" s="280"/>
      <c r="E326" s="276"/>
    </row>
    <row r="327" spans="1:5" ht="13.5">
      <c r="A327" s="272">
        <v>2040902</v>
      </c>
      <c r="B327" s="278" t="s">
        <v>103</v>
      </c>
      <c r="C327" s="274"/>
      <c r="D327" s="280"/>
      <c r="E327" s="276"/>
    </row>
    <row r="328" spans="1:5" ht="13.5">
      <c r="A328" s="272">
        <v>2040903</v>
      </c>
      <c r="B328" s="278" t="s">
        <v>104</v>
      </c>
      <c r="C328" s="274"/>
      <c r="D328" s="280"/>
      <c r="E328" s="276"/>
    </row>
    <row r="329" spans="1:5" ht="13.5">
      <c r="A329" s="272">
        <v>2040904</v>
      </c>
      <c r="B329" s="278" t="s">
        <v>288</v>
      </c>
      <c r="C329" s="274"/>
      <c r="D329" s="280"/>
      <c r="E329" s="276"/>
    </row>
    <row r="330" spans="1:5" ht="13.5">
      <c r="A330" s="272">
        <v>2040905</v>
      </c>
      <c r="B330" s="278" t="s">
        <v>289</v>
      </c>
      <c r="C330" s="274"/>
      <c r="D330" s="280"/>
      <c r="E330" s="276"/>
    </row>
    <row r="331" spans="1:5" ht="13.5">
      <c r="A331" s="272">
        <v>2040950</v>
      </c>
      <c r="B331" s="278" t="s">
        <v>111</v>
      </c>
      <c r="C331" s="274"/>
      <c r="D331" s="280"/>
      <c r="E331" s="276"/>
    </row>
    <row r="332" spans="1:5" ht="13.5">
      <c r="A332" s="272">
        <v>2040999</v>
      </c>
      <c r="B332" s="278" t="s">
        <v>290</v>
      </c>
      <c r="C332" s="274"/>
      <c r="D332" s="280"/>
      <c r="E332" s="276"/>
    </row>
    <row r="333" spans="1:5" ht="13.5">
      <c r="A333" s="272">
        <v>20410</v>
      </c>
      <c r="B333" s="273" t="s">
        <v>291</v>
      </c>
      <c r="C333" s="274">
        <f>SUM(C334:C338)</f>
        <v>0</v>
      </c>
      <c r="D333" s="280"/>
      <c r="E333" s="276"/>
    </row>
    <row r="334" spans="1:5" ht="13.5">
      <c r="A334" s="272">
        <v>2041001</v>
      </c>
      <c r="B334" s="278" t="s">
        <v>102</v>
      </c>
      <c r="C334" s="274"/>
      <c r="D334" s="280"/>
      <c r="E334" s="276"/>
    </row>
    <row r="335" spans="1:5" ht="13.5">
      <c r="A335" s="272">
        <v>2041002</v>
      </c>
      <c r="B335" s="278" t="s">
        <v>103</v>
      </c>
      <c r="C335" s="274"/>
      <c r="D335" s="280"/>
      <c r="E335" s="276"/>
    </row>
    <row r="336" spans="1:5" ht="13.5">
      <c r="A336" s="272">
        <v>2041006</v>
      </c>
      <c r="B336" s="278" t="s">
        <v>144</v>
      </c>
      <c r="C336" s="274"/>
      <c r="D336" s="280"/>
      <c r="E336" s="276"/>
    </row>
    <row r="337" spans="1:5" ht="13.5">
      <c r="A337" s="272">
        <v>2041007</v>
      </c>
      <c r="B337" s="278" t="s">
        <v>292</v>
      </c>
      <c r="C337" s="274"/>
      <c r="D337" s="280"/>
      <c r="E337" s="276"/>
    </row>
    <row r="338" spans="1:5" ht="13.5">
      <c r="A338" s="272">
        <v>2041099</v>
      </c>
      <c r="B338" s="278" t="s">
        <v>293</v>
      </c>
      <c r="C338" s="274"/>
      <c r="D338" s="280"/>
      <c r="E338" s="276"/>
    </row>
    <row r="339" spans="1:5" ht="13.5">
      <c r="A339" s="272">
        <v>20499</v>
      </c>
      <c r="B339" s="273" t="s">
        <v>294</v>
      </c>
      <c r="C339" s="274"/>
      <c r="D339" s="280"/>
      <c r="E339" s="276"/>
    </row>
    <row r="340" spans="1:5" ht="13.5">
      <c r="A340" s="272">
        <v>2049902</v>
      </c>
      <c r="B340" s="278" t="s">
        <v>295</v>
      </c>
      <c r="C340" s="274"/>
      <c r="D340" s="280"/>
      <c r="E340" s="276"/>
    </row>
    <row r="341" spans="1:5" ht="13.5">
      <c r="A341" s="272">
        <v>2049999</v>
      </c>
      <c r="B341" s="278" t="s">
        <v>296</v>
      </c>
      <c r="C341" s="274"/>
      <c r="D341" s="280"/>
      <c r="E341" s="276"/>
    </row>
    <row r="342" spans="1:5" ht="13.5">
      <c r="A342" s="272">
        <v>205</v>
      </c>
      <c r="B342" s="273" t="s">
        <v>297</v>
      </c>
      <c r="C342" s="274">
        <f>SUM(C343,C348,C355,C361,C367,C371,C375,C379,C385,C392,)</f>
        <v>9902</v>
      </c>
      <c r="D342" s="280">
        <v>4107</v>
      </c>
      <c r="E342" s="276">
        <f aca="true" t="shared" si="9" ref="E342:E345">C342-D342</f>
        <v>5795</v>
      </c>
    </row>
    <row r="343" spans="1:5" ht="13.5">
      <c r="A343" s="272">
        <v>20501</v>
      </c>
      <c r="B343" s="273" t="s">
        <v>298</v>
      </c>
      <c r="C343" s="274">
        <f>SUM(C344:C347)</f>
        <v>388</v>
      </c>
      <c r="D343" s="280">
        <v>311</v>
      </c>
      <c r="E343" s="276">
        <f t="shared" si="9"/>
        <v>77</v>
      </c>
    </row>
    <row r="344" spans="1:5" ht="13.5">
      <c r="A344" s="272">
        <v>2050101</v>
      </c>
      <c r="B344" s="278" t="s">
        <v>102</v>
      </c>
      <c r="C344" s="274">
        <v>349</v>
      </c>
      <c r="D344" s="280">
        <v>311</v>
      </c>
      <c r="E344" s="276"/>
    </row>
    <row r="345" spans="1:5" ht="13.5">
      <c r="A345" s="272">
        <v>2050102</v>
      </c>
      <c r="B345" s="278" t="s">
        <v>103</v>
      </c>
      <c r="C345" s="274">
        <v>39</v>
      </c>
      <c r="D345" s="280"/>
      <c r="E345" s="276">
        <f t="shared" si="9"/>
        <v>39</v>
      </c>
    </row>
    <row r="346" spans="1:5" ht="13.5">
      <c r="A346" s="272">
        <v>2050103</v>
      </c>
      <c r="B346" s="278" t="s">
        <v>104</v>
      </c>
      <c r="C346" s="274"/>
      <c r="D346" s="280"/>
      <c r="E346" s="276"/>
    </row>
    <row r="347" spans="1:5" ht="13.5">
      <c r="A347" s="272">
        <v>2050199</v>
      </c>
      <c r="B347" s="278" t="s">
        <v>299</v>
      </c>
      <c r="C347" s="274"/>
      <c r="D347" s="280"/>
      <c r="E347" s="276">
        <f aca="true" t="shared" si="10" ref="E347:E352">C347-D347</f>
        <v>0</v>
      </c>
    </row>
    <row r="348" spans="1:5" ht="13.5">
      <c r="A348" s="272">
        <v>20502</v>
      </c>
      <c r="B348" s="273" t="s">
        <v>300</v>
      </c>
      <c r="C348" s="274">
        <f>SUM(C349:C354)</f>
        <v>6117</v>
      </c>
      <c r="D348" s="280">
        <v>3779</v>
      </c>
      <c r="E348" s="276">
        <f t="shared" si="10"/>
        <v>2338</v>
      </c>
    </row>
    <row r="349" spans="1:5" ht="13.5">
      <c r="A349" s="272">
        <v>2050201</v>
      </c>
      <c r="B349" s="278" t="s">
        <v>301</v>
      </c>
      <c r="C349" s="274">
        <v>622</v>
      </c>
      <c r="D349" s="280">
        <v>210</v>
      </c>
      <c r="E349" s="276">
        <f t="shared" si="10"/>
        <v>412</v>
      </c>
    </row>
    <row r="350" spans="1:5" ht="13.5">
      <c r="A350" s="272">
        <v>2050202</v>
      </c>
      <c r="B350" s="278" t="s">
        <v>302</v>
      </c>
      <c r="C350" s="274">
        <v>3949</v>
      </c>
      <c r="D350" s="280">
        <v>2587</v>
      </c>
      <c r="E350" s="276">
        <f t="shared" si="10"/>
        <v>1362</v>
      </c>
    </row>
    <row r="351" spans="1:5" ht="13.5">
      <c r="A351" s="272">
        <v>2050203</v>
      </c>
      <c r="B351" s="278" t="s">
        <v>303</v>
      </c>
      <c r="C351" s="274">
        <v>1209</v>
      </c>
      <c r="D351" s="280">
        <v>715</v>
      </c>
      <c r="E351" s="276">
        <f t="shared" si="10"/>
        <v>494</v>
      </c>
    </row>
    <row r="352" spans="1:5" ht="13.5">
      <c r="A352" s="272">
        <v>2050204</v>
      </c>
      <c r="B352" s="278" t="s">
        <v>304</v>
      </c>
      <c r="C352" s="274">
        <v>324</v>
      </c>
      <c r="D352" s="280">
        <v>267</v>
      </c>
      <c r="E352" s="276">
        <f t="shared" si="10"/>
        <v>57</v>
      </c>
    </row>
    <row r="353" spans="1:5" ht="13.5">
      <c r="A353" s="272">
        <v>2050205</v>
      </c>
      <c r="B353" s="278" t="s">
        <v>305</v>
      </c>
      <c r="C353" s="274"/>
      <c r="D353" s="280"/>
      <c r="E353" s="276"/>
    </row>
    <row r="354" spans="1:5" ht="13.5">
      <c r="A354" s="272">
        <v>2050299</v>
      </c>
      <c r="B354" s="278" t="s">
        <v>306</v>
      </c>
      <c r="C354" s="274">
        <v>13</v>
      </c>
      <c r="D354" s="280"/>
      <c r="E354" s="276">
        <f>C354-D354</f>
        <v>13</v>
      </c>
    </row>
    <row r="355" spans="1:5" ht="13.5">
      <c r="A355" s="272">
        <v>20503</v>
      </c>
      <c r="B355" s="273" t="s">
        <v>307</v>
      </c>
      <c r="C355" s="274">
        <f>SUM(C356:C360)</f>
        <v>0</v>
      </c>
      <c r="D355" s="280"/>
      <c r="E355" s="276"/>
    </row>
    <row r="356" spans="1:5" ht="13.5">
      <c r="A356" s="272">
        <v>2050301</v>
      </c>
      <c r="B356" s="278" t="s">
        <v>308</v>
      </c>
      <c r="C356" s="274"/>
      <c r="D356" s="280"/>
      <c r="E356" s="276"/>
    </row>
    <row r="357" spans="1:5" ht="13.5">
      <c r="A357" s="272">
        <v>2050302</v>
      </c>
      <c r="B357" s="278" t="s">
        <v>309</v>
      </c>
      <c r="C357" s="274"/>
      <c r="D357" s="280"/>
      <c r="E357" s="276"/>
    </row>
    <row r="358" spans="1:5" ht="13.5">
      <c r="A358" s="272">
        <v>2050303</v>
      </c>
      <c r="B358" s="278" t="s">
        <v>310</v>
      </c>
      <c r="C358" s="274"/>
      <c r="D358" s="280"/>
      <c r="E358" s="276"/>
    </row>
    <row r="359" spans="1:5" ht="13.5">
      <c r="A359" s="281">
        <v>2050305</v>
      </c>
      <c r="B359" s="278" t="s">
        <v>311</v>
      </c>
      <c r="C359" s="274"/>
      <c r="D359" s="280"/>
      <c r="E359" s="276"/>
    </row>
    <row r="360" spans="1:5" ht="13.5">
      <c r="A360" s="281">
        <v>2050399</v>
      </c>
      <c r="B360" s="278" t="s">
        <v>312</v>
      </c>
      <c r="C360" s="274"/>
      <c r="D360" s="280"/>
      <c r="E360" s="276"/>
    </row>
    <row r="361" spans="1:5" ht="13.5">
      <c r="A361" s="281">
        <v>20504</v>
      </c>
      <c r="B361" s="273" t="s">
        <v>313</v>
      </c>
      <c r="C361" s="274">
        <f>SUM(C362:C366)</f>
        <v>0</v>
      </c>
      <c r="D361" s="280"/>
      <c r="E361" s="276"/>
    </row>
    <row r="362" spans="1:5" ht="13.5">
      <c r="A362" s="281">
        <v>2050401</v>
      </c>
      <c r="B362" s="278" t="s">
        <v>314</v>
      </c>
      <c r="C362" s="274"/>
      <c r="D362" s="280"/>
      <c r="E362" s="276"/>
    </row>
    <row r="363" spans="1:5" ht="13.5">
      <c r="A363" s="281">
        <v>2050402</v>
      </c>
      <c r="B363" s="278" t="s">
        <v>315</v>
      </c>
      <c r="C363" s="274"/>
      <c r="D363" s="280"/>
      <c r="E363" s="276"/>
    </row>
    <row r="364" spans="1:5" ht="13.5">
      <c r="A364" s="281">
        <v>2050403</v>
      </c>
      <c r="B364" s="278" t="s">
        <v>316</v>
      </c>
      <c r="C364" s="274"/>
      <c r="D364" s="280"/>
      <c r="E364" s="276"/>
    </row>
    <row r="365" spans="1:5" ht="13.5">
      <c r="A365" s="281">
        <v>2050404</v>
      </c>
      <c r="B365" s="278" t="s">
        <v>317</v>
      </c>
      <c r="C365" s="274"/>
      <c r="D365" s="280"/>
      <c r="E365" s="276"/>
    </row>
    <row r="366" spans="1:5" ht="13.5">
      <c r="A366" s="272">
        <v>2050499</v>
      </c>
      <c r="B366" s="278" t="s">
        <v>318</v>
      </c>
      <c r="C366" s="274"/>
      <c r="D366" s="280"/>
      <c r="E366" s="276"/>
    </row>
    <row r="367" spans="1:5" ht="13.5">
      <c r="A367" s="272">
        <v>20505</v>
      </c>
      <c r="B367" s="273" t="s">
        <v>319</v>
      </c>
      <c r="C367" s="274">
        <f>SUM(C368:C370)</f>
        <v>0</v>
      </c>
      <c r="D367" s="280"/>
      <c r="E367" s="276"/>
    </row>
    <row r="368" spans="1:5" ht="13.5">
      <c r="A368" s="272">
        <v>2050501</v>
      </c>
      <c r="B368" s="278" t="s">
        <v>320</v>
      </c>
      <c r="C368" s="274"/>
      <c r="D368" s="280"/>
      <c r="E368" s="276"/>
    </row>
    <row r="369" spans="1:5" ht="13.5">
      <c r="A369" s="272">
        <v>2050502</v>
      </c>
      <c r="B369" s="278" t="s">
        <v>321</v>
      </c>
      <c r="C369" s="274"/>
      <c r="D369" s="280"/>
      <c r="E369" s="276"/>
    </row>
    <row r="370" spans="1:5" ht="13.5">
      <c r="A370" s="272">
        <v>2050599</v>
      </c>
      <c r="B370" s="278" t="s">
        <v>322</v>
      </c>
      <c r="C370" s="274"/>
      <c r="D370" s="280"/>
      <c r="E370" s="276"/>
    </row>
    <row r="371" spans="1:5" ht="13.5">
      <c r="A371" s="272">
        <v>20506</v>
      </c>
      <c r="B371" s="273" t="s">
        <v>323</v>
      </c>
      <c r="C371" s="274">
        <f>SUM(C372:C374)</f>
        <v>0</v>
      </c>
      <c r="D371" s="280"/>
      <c r="E371" s="276"/>
    </row>
    <row r="372" spans="1:5" ht="13.5">
      <c r="A372" s="272">
        <v>2050601</v>
      </c>
      <c r="B372" s="278" t="s">
        <v>324</v>
      </c>
      <c r="C372" s="274"/>
      <c r="D372" s="280"/>
      <c r="E372" s="276"/>
    </row>
    <row r="373" spans="1:5" ht="13.5">
      <c r="A373" s="272">
        <v>2050602</v>
      </c>
      <c r="B373" s="278" t="s">
        <v>325</v>
      </c>
      <c r="C373" s="274"/>
      <c r="D373" s="280"/>
      <c r="E373" s="276"/>
    </row>
    <row r="374" spans="1:5" ht="13.5">
      <c r="A374" s="272">
        <v>2050699</v>
      </c>
      <c r="B374" s="278" t="s">
        <v>326</v>
      </c>
      <c r="C374" s="274"/>
      <c r="D374" s="280"/>
      <c r="E374" s="276"/>
    </row>
    <row r="375" spans="1:5" ht="13.5">
      <c r="A375" s="272">
        <v>20507</v>
      </c>
      <c r="B375" s="273" t="s">
        <v>327</v>
      </c>
      <c r="C375" s="274">
        <f>SUM(C376:C378)</f>
        <v>0</v>
      </c>
      <c r="D375" s="280">
        <v>16</v>
      </c>
      <c r="E375" s="276"/>
    </row>
    <row r="376" spans="1:5" ht="13.5">
      <c r="A376" s="272">
        <v>2050701</v>
      </c>
      <c r="B376" s="278" t="s">
        <v>328</v>
      </c>
      <c r="C376" s="274"/>
      <c r="D376" s="280"/>
      <c r="E376" s="276"/>
    </row>
    <row r="377" spans="1:5" ht="13.5">
      <c r="A377" s="272">
        <v>2050702</v>
      </c>
      <c r="B377" s="278" t="s">
        <v>329</v>
      </c>
      <c r="C377" s="274"/>
      <c r="D377" s="280"/>
      <c r="E377" s="276"/>
    </row>
    <row r="378" spans="1:5" ht="13.5">
      <c r="A378" s="272">
        <v>2050799</v>
      </c>
      <c r="B378" s="278" t="s">
        <v>330</v>
      </c>
      <c r="C378" s="274"/>
      <c r="D378" s="280">
        <v>16</v>
      </c>
      <c r="E378" s="276"/>
    </row>
    <row r="379" spans="1:5" ht="13.5">
      <c r="A379" s="272">
        <v>20508</v>
      </c>
      <c r="B379" s="273" t="s">
        <v>331</v>
      </c>
      <c r="C379" s="274">
        <f>SUM(C380:C384)</f>
        <v>113</v>
      </c>
      <c r="D379" s="280"/>
      <c r="E379" s="276">
        <f aca="true" t="shared" si="11" ref="E379:E382">C379-D379</f>
        <v>113</v>
      </c>
    </row>
    <row r="380" spans="1:5" ht="13.5">
      <c r="A380" s="272">
        <v>2050801</v>
      </c>
      <c r="B380" s="278" t="s">
        <v>332</v>
      </c>
      <c r="C380" s="274">
        <v>95</v>
      </c>
      <c r="D380" s="280"/>
      <c r="E380" s="276">
        <f t="shared" si="11"/>
        <v>95</v>
      </c>
    </row>
    <row r="381" spans="1:5" ht="13.5">
      <c r="A381" s="272">
        <v>2050802</v>
      </c>
      <c r="B381" s="278" t="s">
        <v>333</v>
      </c>
      <c r="C381" s="274"/>
      <c r="D381" s="280"/>
      <c r="E381" s="276"/>
    </row>
    <row r="382" spans="1:5" ht="13.5">
      <c r="A382" s="272">
        <v>2050803</v>
      </c>
      <c r="B382" s="278" t="s">
        <v>334</v>
      </c>
      <c r="C382" s="274">
        <v>17</v>
      </c>
      <c r="D382" s="280"/>
      <c r="E382" s="276">
        <f t="shared" si="11"/>
        <v>17</v>
      </c>
    </row>
    <row r="383" spans="1:5" ht="13.5">
      <c r="A383" s="272">
        <v>2050804</v>
      </c>
      <c r="B383" s="278" t="s">
        <v>335</v>
      </c>
      <c r="C383" s="274"/>
      <c r="D383" s="280"/>
      <c r="E383" s="276"/>
    </row>
    <row r="384" spans="1:5" ht="13.5">
      <c r="A384" s="272">
        <v>2050899</v>
      </c>
      <c r="B384" s="278" t="s">
        <v>336</v>
      </c>
      <c r="C384" s="274">
        <v>1</v>
      </c>
      <c r="D384" s="280"/>
      <c r="E384" s="276">
        <f aca="true" t="shared" si="12" ref="E384:E389">C384-D384</f>
        <v>1</v>
      </c>
    </row>
    <row r="385" spans="1:5" ht="13.5">
      <c r="A385" s="272">
        <v>20509</v>
      </c>
      <c r="B385" s="273" t="s">
        <v>337</v>
      </c>
      <c r="C385" s="274">
        <f>SUM(C386:C391)</f>
        <v>3278</v>
      </c>
      <c r="D385" s="280"/>
      <c r="E385" s="276">
        <f t="shared" si="12"/>
        <v>3278</v>
      </c>
    </row>
    <row r="386" spans="1:5" ht="13.5">
      <c r="A386" s="272">
        <v>2050901</v>
      </c>
      <c r="B386" s="278" t="s">
        <v>338</v>
      </c>
      <c r="C386" s="274">
        <v>998</v>
      </c>
      <c r="D386" s="280"/>
      <c r="E386" s="276">
        <f t="shared" si="12"/>
        <v>998</v>
      </c>
    </row>
    <row r="387" spans="1:5" ht="13.5">
      <c r="A387" s="272">
        <v>2050902</v>
      </c>
      <c r="B387" s="278" t="s">
        <v>339</v>
      </c>
      <c r="C387" s="274">
        <v>231</v>
      </c>
      <c r="D387" s="280"/>
      <c r="E387" s="276">
        <f t="shared" si="12"/>
        <v>231</v>
      </c>
    </row>
    <row r="388" spans="1:5" ht="13.5">
      <c r="A388" s="272">
        <v>2050903</v>
      </c>
      <c r="B388" s="278" t="s">
        <v>340</v>
      </c>
      <c r="C388" s="274">
        <v>1837</v>
      </c>
      <c r="D388" s="280"/>
      <c r="E388" s="276">
        <f t="shared" si="12"/>
        <v>1837</v>
      </c>
    </row>
    <row r="389" spans="1:5" ht="13.5">
      <c r="A389" s="272">
        <v>2050904</v>
      </c>
      <c r="B389" s="278" t="s">
        <v>341</v>
      </c>
      <c r="C389" s="274">
        <v>162</v>
      </c>
      <c r="D389" s="280"/>
      <c r="E389" s="276">
        <f t="shared" si="12"/>
        <v>162</v>
      </c>
    </row>
    <row r="390" spans="1:5" ht="13.5">
      <c r="A390" s="272">
        <v>2050905</v>
      </c>
      <c r="B390" s="278" t="s">
        <v>342</v>
      </c>
      <c r="C390" s="274"/>
      <c r="D390" s="280"/>
      <c r="E390" s="276"/>
    </row>
    <row r="391" spans="1:5" ht="13.5">
      <c r="A391" s="272">
        <v>2050999</v>
      </c>
      <c r="B391" s="278" t="s">
        <v>343</v>
      </c>
      <c r="C391" s="274">
        <v>50</v>
      </c>
      <c r="D391" s="280"/>
      <c r="E391" s="276"/>
    </row>
    <row r="392" spans="1:5" ht="13.5">
      <c r="A392" s="272">
        <v>20599</v>
      </c>
      <c r="B392" s="273" t="s">
        <v>344</v>
      </c>
      <c r="C392" s="274">
        <v>6</v>
      </c>
      <c r="D392" s="280"/>
      <c r="E392" s="276">
        <f aca="true" t="shared" si="13" ref="E392:E394">C392-D392</f>
        <v>6</v>
      </c>
    </row>
    <row r="393" spans="1:5" ht="13.5">
      <c r="A393" s="272">
        <v>206</v>
      </c>
      <c r="B393" s="273" t="s">
        <v>345</v>
      </c>
      <c r="C393" s="274">
        <f>SUM(C394,C399,C408,C414,C419,C424,C429,C436,C440,C444,)</f>
        <v>1592</v>
      </c>
      <c r="D393" s="280">
        <v>116</v>
      </c>
      <c r="E393" s="276">
        <f t="shared" si="13"/>
        <v>1476</v>
      </c>
    </row>
    <row r="394" spans="1:5" ht="13.5">
      <c r="A394" s="272">
        <v>20601</v>
      </c>
      <c r="B394" s="273" t="s">
        <v>346</v>
      </c>
      <c r="C394" s="274">
        <f>SUM(C395:C398)</f>
        <v>74</v>
      </c>
      <c r="D394" s="280">
        <v>116</v>
      </c>
      <c r="E394" s="276">
        <f t="shared" si="13"/>
        <v>-42</v>
      </c>
    </row>
    <row r="395" spans="1:5" ht="13.5">
      <c r="A395" s="281">
        <v>2060101</v>
      </c>
      <c r="B395" s="278" t="s">
        <v>102</v>
      </c>
      <c r="C395" s="274">
        <v>64</v>
      </c>
      <c r="D395" s="280">
        <v>106</v>
      </c>
      <c r="E395" s="276"/>
    </row>
    <row r="396" spans="1:5" ht="13.5">
      <c r="A396" s="281">
        <v>2060102</v>
      </c>
      <c r="B396" s="278" t="s">
        <v>103</v>
      </c>
      <c r="C396" s="274">
        <v>10</v>
      </c>
      <c r="D396" s="280">
        <v>10</v>
      </c>
      <c r="E396" s="276">
        <f>C396-D396</f>
        <v>0</v>
      </c>
    </row>
    <row r="397" spans="1:5" ht="13.5">
      <c r="A397" s="281">
        <v>2060103</v>
      </c>
      <c r="B397" s="278" t="s">
        <v>104</v>
      </c>
      <c r="C397" s="274"/>
      <c r="D397" s="280"/>
      <c r="E397" s="276"/>
    </row>
    <row r="398" spans="1:5" ht="13.5">
      <c r="A398" s="281">
        <v>2060199</v>
      </c>
      <c r="B398" s="278" t="s">
        <v>347</v>
      </c>
      <c r="C398" s="274"/>
      <c r="D398" s="280"/>
      <c r="E398" s="276">
        <f>C398-D398</f>
        <v>0</v>
      </c>
    </row>
    <row r="399" spans="1:5" ht="13.5">
      <c r="A399" s="281">
        <v>20602</v>
      </c>
      <c r="B399" s="273" t="s">
        <v>348</v>
      </c>
      <c r="C399" s="274">
        <f>SUM(C400:C407)</f>
        <v>0</v>
      </c>
      <c r="D399" s="280"/>
      <c r="E399" s="276"/>
    </row>
    <row r="400" spans="1:5" ht="13.5">
      <c r="A400" s="281">
        <v>2060201</v>
      </c>
      <c r="B400" s="278" t="s">
        <v>349</v>
      </c>
      <c r="C400" s="274"/>
      <c r="D400" s="280"/>
      <c r="E400" s="276"/>
    </row>
    <row r="401" spans="1:5" ht="13.5">
      <c r="A401" s="281">
        <v>2060203</v>
      </c>
      <c r="B401" s="278" t="s">
        <v>350</v>
      </c>
      <c r="C401" s="274"/>
      <c r="D401" s="280"/>
      <c r="E401" s="276"/>
    </row>
    <row r="402" spans="1:5" ht="13.5">
      <c r="A402" s="281">
        <v>2060204</v>
      </c>
      <c r="B402" s="278" t="s">
        <v>351</v>
      </c>
      <c r="C402" s="274"/>
      <c r="D402" s="280"/>
      <c r="E402" s="276"/>
    </row>
    <row r="403" spans="1:5" ht="13.5">
      <c r="A403" s="281">
        <v>2060205</v>
      </c>
      <c r="B403" s="278" t="s">
        <v>352</v>
      </c>
      <c r="C403" s="274"/>
      <c r="D403" s="280"/>
      <c r="E403" s="276"/>
    </row>
    <row r="404" spans="1:5" ht="13.5">
      <c r="A404" s="281">
        <v>2060206</v>
      </c>
      <c r="B404" s="278" t="s">
        <v>353</v>
      </c>
      <c r="C404" s="274"/>
      <c r="D404" s="280"/>
      <c r="E404" s="276"/>
    </row>
    <row r="405" spans="1:5" ht="13.5">
      <c r="A405" s="281">
        <v>2060207</v>
      </c>
      <c r="B405" s="278" t="s">
        <v>354</v>
      </c>
      <c r="C405" s="274"/>
      <c r="D405" s="280"/>
      <c r="E405" s="276"/>
    </row>
    <row r="406" spans="1:5" ht="13.5">
      <c r="A406" s="281">
        <v>2060208</v>
      </c>
      <c r="B406" s="278" t="s">
        <v>355</v>
      </c>
      <c r="C406" s="274"/>
      <c r="D406" s="280"/>
      <c r="E406" s="276"/>
    </row>
    <row r="407" spans="1:5" ht="13.5">
      <c r="A407" s="281">
        <v>2060299</v>
      </c>
      <c r="B407" s="278" t="s">
        <v>356</v>
      </c>
      <c r="C407" s="274"/>
      <c r="D407" s="280"/>
      <c r="E407" s="276"/>
    </row>
    <row r="408" spans="1:5" ht="13.5">
      <c r="A408" s="281">
        <v>20603</v>
      </c>
      <c r="B408" s="273" t="s">
        <v>357</v>
      </c>
      <c r="C408" s="274">
        <f>SUM(C409:C413)</f>
        <v>0</v>
      </c>
      <c r="D408" s="280"/>
      <c r="E408" s="276"/>
    </row>
    <row r="409" spans="1:5" ht="13.5">
      <c r="A409" s="281">
        <v>2060301</v>
      </c>
      <c r="B409" s="278" t="s">
        <v>349</v>
      </c>
      <c r="C409" s="274"/>
      <c r="D409" s="280"/>
      <c r="E409" s="276"/>
    </row>
    <row r="410" spans="1:5" ht="13.5">
      <c r="A410" s="281">
        <v>2060302</v>
      </c>
      <c r="B410" s="278" t="s">
        <v>358</v>
      </c>
      <c r="C410" s="274"/>
      <c r="D410" s="280"/>
      <c r="E410" s="276"/>
    </row>
    <row r="411" spans="1:5" ht="13.5">
      <c r="A411" s="281">
        <v>2060303</v>
      </c>
      <c r="B411" s="278" t="s">
        <v>359</v>
      </c>
      <c r="C411" s="274"/>
      <c r="D411" s="280"/>
      <c r="E411" s="276"/>
    </row>
    <row r="412" spans="1:5" ht="13.5">
      <c r="A412" s="281">
        <v>2060304</v>
      </c>
      <c r="B412" s="278" t="s">
        <v>360</v>
      </c>
      <c r="C412" s="274"/>
      <c r="D412" s="280"/>
      <c r="E412" s="276"/>
    </row>
    <row r="413" spans="1:5" ht="13.5">
      <c r="A413" s="281">
        <v>2060399</v>
      </c>
      <c r="B413" s="278" t="s">
        <v>361</v>
      </c>
      <c r="C413" s="274"/>
      <c r="D413" s="280"/>
      <c r="E413" s="276"/>
    </row>
    <row r="414" spans="1:5" ht="13.5">
      <c r="A414" s="281">
        <v>20604</v>
      </c>
      <c r="B414" s="273" t="s">
        <v>362</v>
      </c>
      <c r="C414" s="274">
        <f>SUM(C415:C418)</f>
        <v>1138</v>
      </c>
      <c r="D414" s="280"/>
      <c r="E414" s="276">
        <f>C414-D414</f>
        <v>1138</v>
      </c>
    </row>
    <row r="415" spans="1:5" ht="13.5">
      <c r="A415" s="281">
        <v>2060401</v>
      </c>
      <c r="B415" s="278" t="s">
        <v>349</v>
      </c>
      <c r="C415" s="274"/>
      <c r="D415" s="280"/>
      <c r="E415" s="276"/>
    </row>
    <row r="416" spans="1:5" ht="13.5">
      <c r="A416" s="281">
        <v>2060404</v>
      </c>
      <c r="B416" s="278" t="s">
        <v>363</v>
      </c>
      <c r="C416" s="274"/>
      <c r="D416" s="280"/>
      <c r="E416" s="276"/>
    </row>
    <row r="417" spans="1:5" ht="13.5">
      <c r="A417" s="281">
        <v>2060405</v>
      </c>
      <c r="B417" s="278" t="s">
        <v>364</v>
      </c>
      <c r="C417" s="274"/>
      <c r="D417" s="280"/>
      <c r="E417" s="276"/>
    </row>
    <row r="418" spans="1:5" ht="13.5">
      <c r="A418" s="281">
        <v>2060499</v>
      </c>
      <c r="B418" s="278" t="s">
        <v>365</v>
      </c>
      <c r="C418" s="274">
        <v>1138</v>
      </c>
      <c r="D418" s="280"/>
      <c r="E418" s="276">
        <f>C418-D418</f>
        <v>1138</v>
      </c>
    </row>
    <row r="419" spans="1:5" ht="13.5">
      <c r="A419" s="281">
        <v>20605</v>
      </c>
      <c r="B419" s="273" t="s">
        <v>366</v>
      </c>
      <c r="C419" s="274">
        <f>SUM(C420:C423)</f>
        <v>1</v>
      </c>
      <c r="D419" s="280"/>
      <c r="E419" s="276"/>
    </row>
    <row r="420" spans="1:5" ht="13.5">
      <c r="A420" s="281">
        <v>2060501</v>
      </c>
      <c r="B420" s="278" t="s">
        <v>349</v>
      </c>
      <c r="C420" s="274"/>
      <c r="D420" s="280"/>
      <c r="E420" s="276"/>
    </row>
    <row r="421" spans="1:5" ht="13.5">
      <c r="A421" s="281">
        <v>2060502</v>
      </c>
      <c r="B421" s="278" t="s">
        <v>367</v>
      </c>
      <c r="C421" s="274"/>
      <c r="D421" s="280"/>
      <c r="E421" s="276"/>
    </row>
    <row r="422" spans="1:5" ht="13.5">
      <c r="A422" s="281">
        <v>2060503</v>
      </c>
      <c r="B422" s="278" t="s">
        <v>368</v>
      </c>
      <c r="C422" s="274"/>
      <c r="D422" s="280"/>
      <c r="E422" s="276"/>
    </row>
    <row r="423" spans="1:5" ht="13.5">
      <c r="A423" s="281">
        <v>2060599</v>
      </c>
      <c r="B423" s="278" t="s">
        <v>369</v>
      </c>
      <c r="C423" s="274">
        <v>1</v>
      </c>
      <c r="D423" s="280"/>
      <c r="E423" s="276"/>
    </row>
    <row r="424" spans="1:5" ht="13.5">
      <c r="A424" s="281">
        <v>20606</v>
      </c>
      <c r="B424" s="273" t="s">
        <v>370</v>
      </c>
      <c r="C424" s="274">
        <f>SUM(C425:C428)</f>
        <v>0</v>
      </c>
      <c r="D424" s="280"/>
      <c r="E424" s="276"/>
    </row>
    <row r="425" spans="1:5" ht="13.5">
      <c r="A425" s="281">
        <v>2060601</v>
      </c>
      <c r="B425" s="278" t="s">
        <v>371</v>
      </c>
      <c r="C425" s="274"/>
      <c r="D425" s="280"/>
      <c r="E425" s="276"/>
    </row>
    <row r="426" spans="1:5" ht="13.5">
      <c r="A426" s="281">
        <v>2060602</v>
      </c>
      <c r="B426" s="278" t="s">
        <v>372</v>
      </c>
      <c r="C426" s="274"/>
      <c r="D426" s="280"/>
      <c r="E426" s="276"/>
    </row>
    <row r="427" spans="1:5" ht="13.5">
      <c r="A427" s="281">
        <v>2060603</v>
      </c>
      <c r="B427" s="278" t="s">
        <v>373</v>
      </c>
      <c r="C427" s="274"/>
      <c r="D427" s="280"/>
      <c r="E427" s="276"/>
    </row>
    <row r="428" spans="1:5" ht="13.5">
      <c r="A428" s="281">
        <v>2060699</v>
      </c>
      <c r="B428" s="278" t="s">
        <v>374</v>
      </c>
      <c r="C428" s="274"/>
      <c r="D428" s="280"/>
      <c r="E428" s="276"/>
    </row>
    <row r="429" spans="1:5" ht="13.5">
      <c r="A429" s="281">
        <v>20607</v>
      </c>
      <c r="B429" s="273" t="s">
        <v>375</v>
      </c>
      <c r="C429" s="274">
        <f>SUM(C430:C435)</f>
        <v>94</v>
      </c>
      <c r="D429" s="280"/>
      <c r="E429" s="276">
        <f>C429-D429</f>
        <v>94</v>
      </c>
    </row>
    <row r="430" spans="1:5" ht="13.5">
      <c r="A430" s="281">
        <v>2060701</v>
      </c>
      <c r="B430" s="278" t="s">
        <v>349</v>
      </c>
      <c r="C430" s="274">
        <v>79</v>
      </c>
      <c r="D430" s="280"/>
      <c r="E430" s="276"/>
    </row>
    <row r="431" spans="1:5" ht="13.5">
      <c r="A431" s="281">
        <v>2060702</v>
      </c>
      <c r="B431" s="278" t="s">
        <v>376</v>
      </c>
      <c r="C431" s="274">
        <v>5</v>
      </c>
      <c r="D431" s="280"/>
      <c r="E431" s="276">
        <f>C431-D431</f>
        <v>5</v>
      </c>
    </row>
    <row r="432" spans="1:5" ht="13.5">
      <c r="A432" s="281">
        <v>2060703</v>
      </c>
      <c r="B432" s="278" t="s">
        <v>377</v>
      </c>
      <c r="C432" s="274"/>
      <c r="D432" s="280"/>
      <c r="E432" s="276"/>
    </row>
    <row r="433" spans="1:5" ht="13.5">
      <c r="A433" s="281">
        <v>2060704</v>
      </c>
      <c r="B433" s="278" t="s">
        <v>378</v>
      </c>
      <c r="C433" s="274"/>
      <c r="D433" s="280"/>
      <c r="E433" s="276"/>
    </row>
    <row r="434" spans="1:5" ht="13.5">
      <c r="A434" s="281">
        <v>2060705</v>
      </c>
      <c r="B434" s="278" t="s">
        <v>379</v>
      </c>
      <c r="C434" s="274"/>
      <c r="D434" s="280"/>
      <c r="E434" s="276"/>
    </row>
    <row r="435" spans="1:5" ht="13.5">
      <c r="A435" s="281">
        <v>2060799</v>
      </c>
      <c r="B435" s="278" t="s">
        <v>380</v>
      </c>
      <c r="C435" s="274">
        <v>10</v>
      </c>
      <c r="D435" s="280"/>
      <c r="E435" s="276"/>
    </row>
    <row r="436" spans="1:5" ht="13.5">
      <c r="A436" s="281">
        <v>20608</v>
      </c>
      <c r="B436" s="273" t="s">
        <v>381</v>
      </c>
      <c r="C436" s="274">
        <f>SUM(C437:C439)</f>
        <v>0</v>
      </c>
      <c r="D436" s="280"/>
      <c r="E436" s="276"/>
    </row>
    <row r="437" spans="1:5" ht="13.5">
      <c r="A437" s="281">
        <v>2060801</v>
      </c>
      <c r="B437" s="278" t="s">
        <v>382</v>
      </c>
      <c r="C437" s="274"/>
      <c r="D437" s="280"/>
      <c r="E437" s="276"/>
    </row>
    <row r="438" spans="1:5" ht="13.5">
      <c r="A438" s="281">
        <v>2060802</v>
      </c>
      <c r="B438" s="278" t="s">
        <v>383</v>
      </c>
      <c r="C438" s="274"/>
      <c r="D438" s="280"/>
      <c r="E438" s="276"/>
    </row>
    <row r="439" spans="1:5" ht="13.5">
      <c r="A439" s="281">
        <v>2060899</v>
      </c>
      <c r="B439" s="278" t="s">
        <v>384</v>
      </c>
      <c r="C439" s="274"/>
      <c r="D439" s="280"/>
      <c r="E439" s="276"/>
    </row>
    <row r="440" spans="1:5" ht="13.5">
      <c r="A440" s="281">
        <v>20609</v>
      </c>
      <c r="B440" s="273" t="s">
        <v>385</v>
      </c>
      <c r="C440" s="274">
        <f>SUM(C441:C443)</f>
        <v>50</v>
      </c>
      <c r="D440" s="280"/>
      <c r="E440" s="276"/>
    </row>
    <row r="441" spans="1:5" ht="13.5">
      <c r="A441" s="281">
        <v>2060901</v>
      </c>
      <c r="B441" s="278" t="s">
        <v>386</v>
      </c>
      <c r="C441" s="274">
        <v>25</v>
      </c>
      <c r="D441" s="280"/>
      <c r="E441" s="276"/>
    </row>
    <row r="442" spans="1:5" ht="13.5">
      <c r="A442" s="281">
        <v>2060902</v>
      </c>
      <c r="B442" s="278" t="s">
        <v>387</v>
      </c>
      <c r="C442" s="274"/>
      <c r="D442" s="280"/>
      <c r="E442" s="276"/>
    </row>
    <row r="443" spans="1:5" ht="13.5">
      <c r="A443" s="281">
        <v>2060999</v>
      </c>
      <c r="B443" s="278" t="s">
        <v>388</v>
      </c>
      <c r="C443" s="274">
        <v>25</v>
      </c>
      <c r="D443" s="280"/>
      <c r="E443" s="276"/>
    </row>
    <row r="444" spans="1:5" ht="13.5">
      <c r="A444" s="281">
        <v>20699</v>
      </c>
      <c r="B444" s="273" t="s">
        <v>389</v>
      </c>
      <c r="C444" s="274">
        <f>SUM(C445:C448)</f>
        <v>235</v>
      </c>
      <c r="D444" s="280"/>
      <c r="E444" s="276">
        <f aca="true" t="shared" si="14" ref="E444:E450">C444-D444</f>
        <v>235</v>
      </c>
    </row>
    <row r="445" spans="1:5" ht="13.5">
      <c r="A445" s="281">
        <v>2069901</v>
      </c>
      <c r="B445" s="278" t="s">
        <v>390</v>
      </c>
      <c r="C445" s="274"/>
      <c r="D445" s="280"/>
      <c r="E445" s="276"/>
    </row>
    <row r="446" spans="1:5" ht="13.5">
      <c r="A446" s="281">
        <v>2069902</v>
      </c>
      <c r="B446" s="278" t="s">
        <v>391</v>
      </c>
      <c r="C446" s="274"/>
      <c r="D446" s="280"/>
      <c r="E446" s="276"/>
    </row>
    <row r="447" spans="1:5" ht="13.5">
      <c r="A447" s="281">
        <v>2069903</v>
      </c>
      <c r="B447" s="278" t="s">
        <v>392</v>
      </c>
      <c r="C447" s="274"/>
      <c r="D447" s="280"/>
      <c r="E447" s="276"/>
    </row>
    <row r="448" spans="1:5" ht="13.5">
      <c r="A448" s="281">
        <v>2069999</v>
      </c>
      <c r="B448" s="278" t="s">
        <v>393</v>
      </c>
      <c r="C448" s="274">
        <v>235</v>
      </c>
      <c r="D448" s="280"/>
      <c r="E448" s="276">
        <f t="shared" si="14"/>
        <v>235</v>
      </c>
    </row>
    <row r="449" spans="1:5" ht="13.5">
      <c r="A449" s="281">
        <v>207</v>
      </c>
      <c r="B449" s="273" t="s">
        <v>394</v>
      </c>
      <c r="C449" s="274">
        <f>SUM(C450,C466,C474,C485,C494,C502,)</f>
        <v>3549</v>
      </c>
      <c r="D449" s="280">
        <v>283</v>
      </c>
      <c r="E449" s="276">
        <f t="shared" si="14"/>
        <v>3266</v>
      </c>
    </row>
    <row r="450" spans="1:5" ht="13.5">
      <c r="A450" s="281">
        <v>20701</v>
      </c>
      <c r="B450" s="273" t="s">
        <v>395</v>
      </c>
      <c r="C450" s="274">
        <f>SUM(C451:C465)</f>
        <v>123</v>
      </c>
      <c r="D450" s="280">
        <v>140</v>
      </c>
      <c r="E450" s="276">
        <f t="shared" si="14"/>
        <v>-17</v>
      </c>
    </row>
    <row r="451" spans="1:5" ht="13.5">
      <c r="A451" s="281">
        <v>2070101</v>
      </c>
      <c r="B451" s="278" t="s">
        <v>102</v>
      </c>
      <c r="C451" s="274">
        <v>5</v>
      </c>
      <c r="D451" s="280">
        <v>98</v>
      </c>
      <c r="E451" s="276"/>
    </row>
    <row r="452" spans="1:5" ht="13.5">
      <c r="A452" s="281">
        <v>2070102</v>
      </c>
      <c r="B452" s="278" t="s">
        <v>103</v>
      </c>
      <c r="C452" s="274">
        <v>20</v>
      </c>
      <c r="D452" s="280">
        <v>42</v>
      </c>
      <c r="E452" s="276">
        <f>C452-D452</f>
        <v>-22</v>
      </c>
    </row>
    <row r="453" spans="1:5" ht="13.5">
      <c r="A453" s="281">
        <v>2070103</v>
      </c>
      <c r="B453" s="278" t="s">
        <v>104</v>
      </c>
      <c r="C453" s="274"/>
      <c r="D453" s="280"/>
      <c r="E453" s="276"/>
    </row>
    <row r="454" spans="1:5" ht="13.5">
      <c r="A454" s="281">
        <v>2070104</v>
      </c>
      <c r="B454" s="278" t="s">
        <v>396</v>
      </c>
      <c r="C454" s="274">
        <v>12</v>
      </c>
      <c r="D454" s="280"/>
      <c r="E454" s="276">
        <f aca="true" t="shared" si="15" ref="E454:E459">C454-D454</f>
        <v>12</v>
      </c>
    </row>
    <row r="455" spans="1:5" ht="13.5">
      <c r="A455" s="281">
        <v>2070105</v>
      </c>
      <c r="B455" s="278" t="s">
        <v>397</v>
      </c>
      <c r="C455" s="274"/>
      <c r="D455" s="280"/>
      <c r="E455" s="276"/>
    </row>
    <row r="456" spans="1:5" ht="13.5">
      <c r="A456" s="281">
        <v>2070106</v>
      </c>
      <c r="B456" s="278" t="s">
        <v>398</v>
      </c>
      <c r="C456" s="274"/>
      <c r="D456" s="280"/>
      <c r="E456" s="276"/>
    </row>
    <row r="457" spans="1:5" ht="13.5">
      <c r="A457" s="281">
        <v>2070107</v>
      </c>
      <c r="B457" s="278" t="s">
        <v>399</v>
      </c>
      <c r="C457" s="274"/>
      <c r="D457" s="280"/>
      <c r="E457" s="276"/>
    </row>
    <row r="458" spans="1:5" ht="13.5">
      <c r="A458" s="281">
        <v>2070108</v>
      </c>
      <c r="B458" s="278" t="s">
        <v>400</v>
      </c>
      <c r="C458" s="274">
        <v>16</v>
      </c>
      <c r="D458" s="280"/>
      <c r="E458" s="276">
        <f t="shared" si="15"/>
        <v>16</v>
      </c>
    </row>
    <row r="459" spans="1:5" ht="13.5">
      <c r="A459" s="281">
        <v>2070109</v>
      </c>
      <c r="B459" s="278" t="s">
        <v>401</v>
      </c>
      <c r="C459" s="274">
        <v>32</v>
      </c>
      <c r="D459" s="280"/>
      <c r="E459" s="276">
        <f t="shared" si="15"/>
        <v>32</v>
      </c>
    </row>
    <row r="460" spans="1:5" ht="13.5">
      <c r="A460" s="281">
        <v>2070110</v>
      </c>
      <c r="B460" s="278" t="s">
        <v>402</v>
      </c>
      <c r="C460" s="274"/>
      <c r="D460" s="280"/>
      <c r="E460" s="276"/>
    </row>
    <row r="461" spans="1:5" ht="13.5">
      <c r="A461" s="281">
        <v>2070111</v>
      </c>
      <c r="B461" s="278" t="s">
        <v>403</v>
      </c>
      <c r="C461" s="274"/>
      <c r="D461" s="280"/>
      <c r="E461" s="276"/>
    </row>
    <row r="462" spans="1:5" ht="13.5">
      <c r="A462" s="281">
        <v>2070112</v>
      </c>
      <c r="B462" s="278" t="s">
        <v>404</v>
      </c>
      <c r="C462" s="274">
        <v>3</v>
      </c>
      <c r="D462" s="280"/>
      <c r="E462" s="276"/>
    </row>
    <row r="463" spans="1:5" ht="13.5">
      <c r="A463" s="281">
        <v>2070113</v>
      </c>
      <c r="B463" s="278" t="s">
        <v>405</v>
      </c>
      <c r="C463" s="274"/>
      <c r="D463" s="280"/>
      <c r="E463" s="276"/>
    </row>
    <row r="464" spans="1:5" ht="13.5">
      <c r="A464" s="281">
        <v>2070114</v>
      </c>
      <c r="B464" s="278" t="s">
        <v>406</v>
      </c>
      <c r="C464" s="274"/>
      <c r="D464" s="280"/>
      <c r="E464" s="276">
        <f aca="true" t="shared" si="16" ref="E464:E466">C464-D464</f>
        <v>0</v>
      </c>
    </row>
    <row r="465" spans="1:5" ht="13.5">
      <c r="A465" s="281">
        <v>2070199</v>
      </c>
      <c r="B465" s="278" t="s">
        <v>407</v>
      </c>
      <c r="C465" s="274">
        <v>35</v>
      </c>
      <c r="D465" s="280"/>
      <c r="E465" s="276">
        <f t="shared" si="16"/>
        <v>35</v>
      </c>
    </row>
    <row r="466" spans="1:5" ht="13.5">
      <c r="A466" s="281">
        <v>20702</v>
      </c>
      <c r="B466" s="273" t="s">
        <v>408</v>
      </c>
      <c r="C466" s="274">
        <f>SUM(C467:C473)</f>
        <v>47</v>
      </c>
      <c r="D466" s="280"/>
      <c r="E466" s="276">
        <f t="shared" si="16"/>
        <v>47</v>
      </c>
    </row>
    <row r="467" spans="1:5" ht="13.5">
      <c r="A467" s="281">
        <v>2070201</v>
      </c>
      <c r="B467" s="278" t="s">
        <v>102</v>
      </c>
      <c r="C467" s="274"/>
      <c r="D467" s="280"/>
      <c r="E467" s="276"/>
    </row>
    <row r="468" spans="1:5" ht="13.5">
      <c r="A468" s="281">
        <v>2070202</v>
      </c>
      <c r="B468" s="278" t="s">
        <v>103</v>
      </c>
      <c r="C468" s="274"/>
      <c r="D468" s="280"/>
      <c r="E468" s="276"/>
    </row>
    <row r="469" spans="1:5" ht="13.5">
      <c r="A469" s="281">
        <v>2070203</v>
      </c>
      <c r="B469" s="278" t="s">
        <v>104</v>
      </c>
      <c r="C469" s="274"/>
      <c r="D469" s="280"/>
      <c r="E469" s="276"/>
    </row>
    <row r="470" spans="1:5" ht="13.5">
      <c r="A470" s="281">
        <v>2070204</v>
      </c>
      <c r="B470" s="278" t="s">
        <v>409</v>
      </c>
      <c r="C470" s="274">
        <v>47</v>
      </c>
      <c r="D470" s="280"/>
      <c r="E470" s="276">
        <f>C470-D470</f>
        <v>47</v>
      </c>
    </row>
    <row r="471" spans="1:5" ht="13.5">
      <c r="A471" s="281">
        <v>2070205</v>
      </c>
      <c r="B471" s="278" t="s">
        <v>410</v>
      </c>
      <c r="C471" s="274"/>
      <c r="D471" s="280"/>
      <c r="E471" s="276"/>
    </row>
    <row r="472" spans="1:5" ht="13.5">
      <c r="A472" s="281">
        <v>2070206</v>
      </c>
      <c r="B472" s="278" t="s">
        <v>411</v>
      </c>
      <c r="C472" s="274"/>
      <c r="D472" s="280"/>
      <c r="E472" s="276"/>
    </row>
    <row r="473" spans="1:5" ht="13.5">
      <c r="A473" s="281">
        <v>2070299</v>
      </c>
      <c r="B473" s="278" t="s">
        <v>412</v>
      </c>
      <c r="C473" s="274"/>
      <c r="D473" s="280"/>
      <c r="E473" s="276"/>
    </row>
    <row r="474" spans="1:5" ht="13.5">
      <c r="A474" s="281">
        <v>20703</v>
      </c>
      <c r="B474" s="273" t="s">
        <v>413</v>
      </c>
      <c r="C474" s="274">
        <f>SUM(C475:C484)</f>
        <v>0</v>
      </c>
      <c r="D474" s="280"/>
      <c r="E474" s="276"/>
    </row>
    <row r="475" spans="1:5" ht="13.5">
      <c r="A475" s="281">
        <v>2070301</v>
      </c>
      <c r="B475" s="278" t="s">
        <v>102</v>
      </c>
      <c r="C475" s="274"/>
      <c r="D475" s="280"/>
      <c r="E475" s="276"/>
    </row>
    <row r="476" spans="1:5" ht="13.5">
      <c r="A476" s="281">
        <v>2070302</v>
      </c>
      <c r="B476" s="278" t="s">
        <v>103</v>
      </c>
      <c r="C476" s="274"/>
      <c r="D476" s="280"/>
      <c r="E476" s="276"/>
    </row>
    <row r="477" spans="1:5" ht="13.5">
      <c r="A477" s="281">
        <v>2070303</v>
      </c>
      <c r="B477" s="278" t="s">
        <v>104</v>
      </c>
      <c r="C477" s="274"/>
      <c r="D477" s="280"/>
      <c r="E477" s="276"/>
    </row>
    <row r="478" spans="1:5" ht="13.5">
      <c r="A478" s="281">
        <v>2070304</v>
      </c>
      <c r="B478" s="278" t="s">
        <v>414</v>
      </c>
      <c r="C478" s="274"/>
      <c r="D478" s="280"/>
      <c r="E478" s="276"/>
    </row>
    <row r="479" spans="1:5" ht="13.5">
      <c r="A479" s="281">
        <v>2070305</v>
      </c>
      <c r="B479" s="278" t="s">
        <v>415</v>
      </c>
      <c r="C479" s="274"/>
      <c r="D479" s="280"/>
      <c r="E479" s="276"/>
    </row>
    <row r="480" spans="1:5" ht="13.5">
      <c r="A480" s="281">
        <v>2070306</v>
      </c>
      <c r="B480" s="278" t="s">
        <v>416</v>
      </c>
      <c r="C480" s="274"/>
      <c r="D480" s="280"/>
      <c r="E480" s="276"/>
    </row>
    <row r="481" spans="1:5" ht="13.5">
      <c r="A481" s="281">
        <v>2070307</v>
      </c>
      <c r="B481" s="278" t="s">
        <v>417</v>
      </c>
      <c r="C481" s="274"/>
      <c r="D481" s="280"/>
      <c r="E481" s="276"/>
    </row>
    <row r="482" spans="1:5" ht="13.5">
      <c r="A482" s="281">
        <v>2070308</v>
      </c>
      <c r="B482" s="278" t="s">
        <v>418</v>
      </c>
      <c r="C482" s="274"/>
      <c r="D482" s="280"/>
      <c r="E482" s="276"/>
    </row>
    <row r="483" spans="1:5" ht="13.5">
      <c r="A483" s="281">
        <v>2070309</v>
      </c>
      <c r="B483" s="278" t="s">
        <v>419</v>
      </c>
      <c r="C483" s="274"/>
      <c r="D483" s="280"/>
      <c r="E483" s="276"/>
    </row>
    <row r="484" spans="1:5" ht="13.5">
      <c r="A484" s="281">
        <v>2070399</v>
      </c>
      <c r="B484" s="278" t="s">
        <v>420</v>
      </c>
      <c r="C484" s="274"/>
      <c r="D484" s="280"/>
      <c r="E484" s="276"/>
    </row>
    <row r="485" spans="1:5" ht="13.5">
      <c r="A485" s="281">
        <v>20706</v>
      </c>
      <c r="B485" s="273" t="s">
        <v>421</v>
      </c>
      <c r="C485" s="274">
        <f>SUM(C486:C493)</f>
        <v>0</v>
      </c>
      <c r="D485" s="280"/>
      <c r="E485" s="276"/>
    </row>
    <row r="486" spans="1:5" ht="13.5">
      <c r="A486" s="281">
        <v>2070601</v>
      </c>
      <c r="B486" s="278" t="s">
        <v>102</v>
      </c>
      <c r="C486" s="274"/>
      <c r="D486" s="280"/>
      <c r="E486" s="276"/>
    </row>
    <row r="487" spans="1:5" ht="13.5">
      <c r="A487" s="281">
        <v>2070602</v>
      </c>
      <c r="B487" s="278" t="s">
        <v>103</v>
      </c>
      <c r="C487" s="274"/>
      <c r="D487" s="280"/>
      <c r="E487" s="276"/>
    </row>
    <row r="488" spans="1:5" ht="13.5">
      <c r="A488" s="281">
        <v>2070603</v>
      </c>
      <c r="B488" s="278" t="s">
        <v>104</v>
      </c>
      <c r="C488" s="274"/>
      <c r="D488" s="280"/>
      <c r="E488" s="276"/>
    </row>
    <row r="489" spans="1:5" ht="13.5">
      <c r="A489" s="281">
        <v>2070604</v>
      </c>
      <c r="B489" s="278" t="s">
        <v>422</v>
      </c>
      <c r="C489" s="274"/>
      <c r="D489" s="280"/>
      <c r="E489" s="276"/>
    </row>
    <row r="490" spans="1:5" ht="13.5">
      <c r="A490" s="281">
        <v>2070605</v>
      </c>
      <c r="B490" s="278" t="s">
        <v>423</v>
      </c>
      <c r="C490" s="274"/>
      <c r="D490" s="280"/>
      <c r="E490" s="276"/>
    </row>
    <row r="491" spans="1:5" ht="13.5">
      <c r="A491" s="281">
        <v>2070606</v>
      </c>
      <c r="B491" s="278" t="s">
        <v>424</v>
      </c>
      <c r="C491" s="274"/>
      <c r="D491" s="280"/>
      <c r="E491" s="276"/>
    </row>
    <row r="492" spans="1:5" ht="13.5">
      <c r="A492" s="281">
        <v>2070607</v>
      </c>
      <c r="B492" s="278" t="s">
        <v>425</v>
      </c>
      <c r="C492" s="274"/>
      <c r="D492" s="280"/>
      <c r="E492" s="276"/>
    </row>
    <row r="493" spans="1:5" ht="13.5">
      <c r="A493" s="281">
        <v>2070699</v>
      </c>
      <c r="B493" s="278" t="s">
        <v>426</v>
      </c>
      <c r="C493" s="274"/>
      <c r="D493" s="280"/>
      <c r="E493" s="276"/>
    </row>
    <row r="494" spans="1:5" ht="13.5">
      <c r="A494" s="281">
        <v>20708</v>
      </c>
      <c r="B494" s="273" t="s">
        <v>427</v>
      </c>
      <c r="C494" s="274">
        <f>SUM(C495:C501)</f>
        <v>286</v>
      </c>
      <c r="D494" s="280">
        <v>143</v>
      </c>
      <c r="E494" s="276">
        <f>C494-D494</f>
        <v>143</v>
      </c>
    </row>
    <row r="495" spans="1:5" ht="13.5">
      <c r="A495" s="281">
        <v>2070801</v>
      </c>
      <c r="B495" s="278" t="s">
        <v>102</v>
      </c>
      <c r="C495" s="274">
        <v>286</v>
      </c>
      <c r="D495" s="280">
        <v>143</v>
      </c>
      <c r="E495" s="276"/>
    </row>
    <row r="496" spans="1:5" ht="13.5">
      <c r="A496" s="281">
        <v>2070802</v>
      </c>
      <c r="B496" s="278" t="s">
        <v>103</v>
      </c>
      <c r="C496" s="274"/>
      <c r="D496" s="280"/>
      <c r="E496" s="276"/>
    </row>
    <row r="497" spans="1:5" ht="13.5">
      <c r="A497" s="281">
        <v>2070803</v>
      </c>
      <c r="B497" s="278" t="s">
        <v>104</v>
      </c>
      <c r="C497" s="274"/>
      <c r="D497" s="280"/>
      <c r="E497" s="276"/>
    </row>
    <row r="498" spans="1:5" ht="13.5">
      <c r="A498" s="281">
        <v>2070806</v>
      </c>
      <c r="B498" s="278" t="s">
        <v>428</v>
      </c>
      <c r="C498" s="274"/>
      <c r="D498" s="280"/>
      <c r="E498" s="276"/>
    </row>
    <row r="499" spans="1:5" ht="13.5">
      <c r="A499" s="281">
        <v>2070807</v>
      </c>
      <c r="B499" s="278" t="s">
        <v>429</v>
      </c>
      <c r="C499" s="274"/>
      <c r="D499" s="280"/>
      <c r="E499" s="276"/>
    </row>
    <row r="500" spans="1:5" ht="13.5">
      <c r="A500" s="281">
        <v>2070808</v>
      </c>
      <c r="B500" s="278" t="s">
        <v>430</v>
      </c>
      <c r="C500" s="274"/>
      <c r="D500" s="280"/>
      <c r="E500" s="276"/>
    </row>
    <row r="501" spans="1:5" ht="13.5">
      <c r="A501" s="281">
        <v>2070899</v>
      </c>
      <c r="B501" s="278" t="s">
        <v>431</v>
      </c>
      <c r="C501" s="274"/>
      <c r="D501" s="280"/>
      <c r="E501" s="276">
        <f>C501-D501</f>
        <v>0</v>
      </c>
    </row>
    <row r="502" spans="1:5" ht="13.5">
      <c r="A502" s="281">
        <v>20799</v>
      </c>
      <c r="B502" s="273" t="s">
        <v>432</v>
      </c>
      <c r="C502" s="274">
        <f>SUM(C503:C505)</f>
        <v>3093</v>
      </c>
      <c r="D502" s="280"/>
      <c r="E502" s="276"/>
    </row>
    <row r="503" spans="1:5" ht="13.5">
      <c r="A503" s="281">
        <v>2079902</v>
      </c>
      <c r="B503" s="278" t="s">
        <v>433</v>
      </c>
      <c r="C503" s="274">
        <v>10</v>
      </c>
      <c r="D503" s="280"/>
      <c r="E503" s="276"/>
    </row>
    <row r="504" spans="1:5" ht="13.5">
      <c r="A504" s="281">
        <v>2079903</v>
      </c>
      <c r="B504" s="278" t="s">
        <v>434</v>
      </c>
      <c r="C504" s="274"/>
      <c r="D504" s="280"/>
      <c r="E504" s="276"/>
    </row>
    <row r="505" spans="1:5" ht="13.5">
      <c r="A505" s="281">
        <v>2079999</v>
      </c>
      <c r="B505" s="278" t="s">
        <v>435</v>
      </c>
      <c r="C505" s="274">
        <v>3083</v>
      </c>
      <c r="D505" s="280"/>
      <c r="E505" s="276"/>
    </row>
    <row r="506" spans="1:5" ht="13.5">
      <c r="A506" s="281">
        <v>208</v>
      </c>
      <c r="B506" s="273" t="s">
        <v>436</v>
      </c>
      <c r="C506" s="274">
        <f>SUM(C507,C526,C534,C536,C544,C548,C558,C566,C573,C581,C590,C595,C598,C601,C604,C607,C610,C614,C618,C629,)</f>
        <v>6950</v>
      </c>
      <c r="D506" s="280">
        <v>4604</v>
      </c>
      <c r="E506" s="276">
        <f aca="true" t="shared" si="17" ref="E506:E509">C506-D506</f>
        <v>2346</v>
      </c>
    </row>
    <row r="507" spans="1:5" ht="13.5">
      <c r="A507" s="281">
        <v>20801</v>
      </c>
      <c r="B507" s="273" t="s">
        <v>437</v>
      </c>
      <c r="C507" s="274">
        <f>SUM(C508:C525)</f>
        <v>757</v>
      </c>
      <c r="D507" s="280">
        <v>482</v>
      </c>
      <c r="E507" s="276">
        <f t="shared" si="17"/>
        <v>275</v>
      </c>
    </row>
    <row r="508" spans="1:5" ht="13.5">
      <c r="A508" s="281">
        <v>2080101</v>
      </c>
      <c r="B508" s="278" t="s">
        <v>102</v>
      </c>
      <c r="C508" s="274">
        <v>417</v>
      </c>
      <c r="D508" s="280">
        <v>395</v>
      </c>
      <c r="E508" s="276"/>
    </row>
    <row r="509" spans="1:5" ht="13.5">
      <c r="A509" s="281">
        <v>2080102</v>
      </c>
      <c r="B509" s="278" t="s">
        <v>103</v>
      </c>
      <c r="C509" s="274">
        <v>12</v>
      </c>
      <c r="D509" s="280">
        <v>7</v>
      </c>
      <c r="E509" s="276">
        <f t="shared" si="17"/>
        <v>5</v>
      </c>
    </row>
    <row r="510" spans="1:5" ht="13.5">
      <c r="A510" s="281">
        <v>2080103</v>
      </c>
      <c r="B510" s="278" t="s">
        <v>104</v>
      </c>
      <c r="C510" s="274"/>
      <c r="D510" s="280"/>
      <c r="E510" s="276"/>
    </row>
    <row r="511" spans="1:5" ht="13.5">
      <c r="A511" s="281">
        <v>2080104</v>
      </c>
      <c r="B511" s="278" t="s">
        <v>438</v>
      </c>
      <c r="C511" s="274"/>
      <c r="D511" s="280"/>
      <c r="E511" s="276"/>
    </row>
    <row r="512" spans="1:5" ht="13.5">
      <c r="A512" s="281">
        <v>2080105</v>
      </c>
      <c r="B512" s="278" t="s">
        <v>439</v>
      </c>
      <c r="C512" s="274"/>
      <c r="D512" s="280"/>
      <c r="E512" s="276"/>
    </row>
    <row r="513" spans="1:5" ht="13.5">
      <c r="A513" s="281">
        <v>2080106</v>
      </c>
      <c r="B513" s="278" t="s">
        <v>440</v>
      </c>
      <c r="C513" s="274">
        <v>1</v>
      </c>
      <c r="D513" s="280">
        <v>80</v>
      </c>
      <c r="E513" s="276">
        <f aca="true" t="shared" si="18" ref="E513:E518">C513-D513</f>
        <v>-79</v>
      </c>
    </row>
    <row r="514" spans="1:5" ht="13.5">
      <c r="A514" s="281">
        <v>2080107</v>
      </c>
      <c r="B514" s="278" t="s">
        <v>441</v>
      </c>
      <c r="C514" s="274"/>
      <c r="D514" s="280"/>
      <c r="E514" s="276"/>
    </row>
    <row r="515" spans="1:5" ht="13.5">
      <c r="A515" s="281">
        <v>2080108</v>
      </c>
      <c r="B515" s="278" t="s">
        <v>144</v>
      </c>
      <c r="C515" s="274"/>
      <c r="D515" s="280"/>
      <c r="E515" s="276"/>
    </row>
    <row r="516" spans="1:5" ht="13.5">
      <c r="A516" s="281">
        <v>2080109</v>
      </c>
      <c r="B516" s="278" t="s">
        <v>442</v>
      </c>
      <c r="C516" s="274">
        <v>3</v>
      </c>
      <c r="D516" s="280"/>
      <c r="E516" s="276">
        <f t="shared" si="18"/>
        <v>3</v>
      </c>
    </row>
    <row r="517" spans="1:5" ht="13.5">
      <c r="A517" s="281">
        <v>2080110</v>
      </c>
      <c r="B517" s="278" t="s">
        <v>443</v>
      </c>
      <c r="C517" s="274"/>
      <c r="D517" s="280"/>
      <c r="E517" s="276"/>
    </row>
    <row r="518" spans="1:5" ht="13.5">
      <c r="A518" s="281">
        <v>2080111</v>
      </c>
      <c r="B518" s="278" t="s">
        <v>444</v>
      </c>
      <c r="C518" s="274">
        <v>2</v>
      </c>
      <c r="D518" s="280"/>
      <c r="E518" s="276">
        <f t="shared" si="18"/>
        <v>2</v>
      </c>
    </row>
    <row r="519" spans="1:5" ht="13.5">
      <c r="A519" s="281">
        <v>2080112</v>
      </c>
      <c r="B519" s="278" t="s">
        <v>445</v>
      </c>
      <c r="C519" s="274"/>
      <c r="D519" s="280"/>
      <c r="E519" s="276"/>
    </row>
    <row r="520" spans="1:5" ht="13.5">
      <c r="A520" s="281">
        <v>2080113</v>
      </c>
      <c r="B520" s="278" t="s">
        <v>446</v>
      </c>
      <c r="C520" s="274"/>
      <c r="D520" s="280"/>
      <c r="E520" s="276"/>
    </row>
    <row r="521" spans="1:5" ht="13.5">
      <c r="A521" s="281">
        <v>2080114</v>
      </c>
      <c r="B521" s="278" t="s">
        <v>447</v>
      </c>
      <c r="C521" s="274"/>
      <c r="D521" s="280"/>
      <c r="E521" s="276"/>
    </row>
    <row r="522" spans="1:5" ht="13.5">
      <c r="A522" s="281">
        <v>2080115</v>
      </c>
      <c r="B522" s="278" t="s">
        <v>448</v>
      </c>
      <c r="C522" s="274"/>
      <c r="D522" s="280"/>
      <c r="E522" s="276"/>
    </row>
    <row r="523" spans="1:5" ht="13.5">
      <c r="A523" s="281">
        <v>2080116</v>
      </c>
      <c r="B523" s="278" t="s">
        <v>449</v>
      </c>
      <c r="C523" s="274"/>
      <c r="D523" s="280"/>
      <c r="E523" s="276"/>
    </row>
    <row r="524" spans="1:5" ht="13.5">
      <c r="A524" s="281">
        <v>2080150</v>
      </c>
      <c r="B524" s="278" t="s">
        <v>111</v>
      </c>
      <c r="C524" s="274">
        <v>94</v>
      </c>
      <c r="D524" s="280"/>
      <c r="E524" s="276"/>
    </row>
    <row r="525" spans="1:5" ht="13.5">
      <c r="A525" s="281">
        <v>2080199</v>
      </c>
      <c r="B525" s="278" t="s">
        <v>450</v>
      </c>
      <c r="C525" s="274">
        <v>228</v>
      </c>
      <c r="D525" s="280"/>
      <c r="E525" s="276">
        <f>C525-D525</f>
        <v>228</v>
      </c>
    </row>
    <row r="526" spans="1:5" ht="13.5">
      <c r="A526" s="281">
        <v>20802</v>
      </c>
      <c r="B526" s="273" t="s">
        <v>451</v>
      </c>
      <c r="C526" s="274">
        <f>SUM(C527:C533)</f>
        <v>471</v>
      </c>
      <c r="D526" s="280">
        <v>166</v>
      </c>
      <c r="E526" s="276">
        <f>C526-D526</f>
        <v>305</v>
      </c>
    </row>
    <row r="527" spans="1:5" ht="13.5">
      <c r="A527" s="281">
        <v>2080201</v>
      </c>
      <c r="B527" s="278" t="s">
        <v>102</v>
      </c>
      <c r="C527" s="274">
        <v>189</v>
      </c>
      <c r="D527" s="280">
        <v>166</v>
      </c>
      <c r="E527" s="276"/>
    </row>
    <row r="528" spans="1:5" ht="13.5">
      <c r="A528" s="281">
        <v>2080202</v>
      </c>
      <c r="B528" s="278" t="s">
        <v>103</v>
      </c>
      <c r="C528" s="274"/>
      <c r="D528" s="280"/>
      <c r="E528" s="276"/>
    </row>
    <row r="529" spans="1:5" ht="13.5">
      <c r="A529" s="281">
        <v>2080203</v>
      </c>
      <c r="B529" s="278" t="s">
        <v>104</v>
      </c>
      <c r="C529" s="274"/>
      <c r="D529" s="280"/>
      <c r="E529" s="276"/>
    </row>
    <row r="530" spans="1:5" ht="13.5">
      <c r="A530" s="281">
        <v>2080206</v>
      </c>
      <c r="B530" s="278" t="s">
        <v>452</v>
      </c>
      <c r="C530" s="274"/>
      <c r="D530" s="280"/>
      <c r="E530" s="276"/>
    </row>
    <row r="531" spans="1:5" ht="13.5">
      <c r="A531" s="281">
        <v>2080207</v>
      </c>
      <c r="B531" s="278" t="s">
        <v>453</v>
      </c>
      <c r="C531" s="274">
        <v>136</v>
      </c>
      <c r="D531" s="280"/>
      <c r="E531" s="276">
        <f aca="true" t="shared" si="19" ref="E531:E533">C531-D531</f>
        <v>136</v>
      </c>
    </row>
    <row r="532" spans="1:5" ht="13.5">
      <c r="A532" s="281">
        <v>2080208</v>
      </c>
      <c r="B532" s="278" t="s">
        <v>454</v>
      </c>
      <c r="C532" s="274">
        <v>6</v>
      </c>
      <c r="D532" s="280"/>
      <c r="E532" s="276">
        <f t="shared" si="19"/>
        <v>6</v>
      </c>
    </row>
    <row r="533" spans="1:5" ht="13.5">
      <c r="A533" s="281">
        <v>2080299</v>
      </c>
      <c r="B533" s="278" t="s">
        <v>455</v>
      </c>
      <c r="C533" s="274">
        <v>140</v>
      </c>
      <c r="D533" s="280"/>
      <c r="E533" s="276">
        <f t="shared" si="19"/>
        <v>140</v>
      </c>
    </row>
    <row r="534" spans="1:5" ht="13.5">
      <c r="A534" s="281">
        <v>20804</v>
      </c>
      <c r="B534" s="273" t="s">
        <v>456</v>
      </c>
      <c r="C534" s="274">
        <f>SUM(C535)</f>
        <v>0</v>
      </c>
      <c r="D534" s="280"/>
      <c r="E534" s="276"/>
    </row>
    <row r="535" spans="1:5" ht="13.5">
      <c r="A535" s="281">
        <v>2080402</v>
      </c>
      <c r="B535" s="278" t="s">
        <v>457</v>
      </c>
      <c r="C535" s="274"/>
      <c r="D535" s="280"/>
      <c r="E535" s="276"/>
    </row>
    <row r="536" spans="1:5" ht="13.5">
      <c r="A536" s="281">
        <v>20805</v>
      </c>
      <c r="B536" s="273" t="s">
        <v>458</v>
      </c>
      <c r="C536" s="274">
        <f>SUM(C537:C543)</f>
        <v>3084</v>
      </c>
      <c r="D536" s="280">
        <v>3689</v>
      </c>
      <c r="E536" s="276">
        <f>C536-D536</f>
        <v>-605</v>
      </c>
    </row>
    <row r="537" spans="1:5" ht="13.5">
      <c r="A537" s="281">
        <v>2080501</v>
      </c>
      <c r="B537" s="278" t="s">
        <v>459</v>
      </c>
      <c r="C537" s="274">
        <v>34</v>
      </c>
      <c r="D537" s="280">
        <v>85</v>
      </c>
      <c r="E537" s="276"/>
    </row>
    <row r="538" spans="1:5" ht="13.5">
      <c r="A538" s="281">
        <v>2080502</v>
      </c>
      <c r="B538" s="278" t="s">
        <v>460</v>
      </c>
      <c r="C538" s="274">
        <v>227</v>
      </c>
      <c r="D538" s="280">
        <v>53</v>
      </c>
      <c r="E538" s="276"/>
    </row>
    <row r="539" spans="1:5" ht="13.5">
      <c r="A539" s="281">
        <v>2080505</v>
      </c>
      <c r="B539" s="278" t="s">
        <v>461</v>
      </c>
      <c r="C539" s="274"/>
      <c r="D539" s="280">
        <v>2896</v>
      </c>
      <c r="E539" s="276"/>
    </row>
    <row r="540" spans="1:5" ht="13.5">
      <c r="A540" s="281">
        <v>2080506</v>
      </c>
      <c r="B540" s="278" t="s">
        <v>462</v>
      </c>
      <c r="C540" s="274">
        <v>2185</v>
      </c>
      <c r="D540" s="280">
        <v>655</v>
      </c>
      <c r="E540" s="276"/>
    </row>
    <row r="541" spans="1:5" ht="13.5">
      <c r="A541" s="281">
        <v>2080507</v>
      </c>
      <c r="B541" s="278" t="s">
        <v>463</v>
      </c>
      <c r="C541" s="274">
        <v>574</v>
      </c>
      <c r="D541" s="280"/>
      <c r="E541" s="276">
        <f>C541-D541</f>
        <v>574</v>
      </c>
    </row>
    <row r="542" spans="1:5" ht="13.5">
      <c r="A542" s="281">
        <v>2080508</v>
      </c>
      <c r="B542" s="278" t="s">
        <v>464</v>
      </c>
      <c r="C542" s="274">
        <v>64</v>
      </c>
      <c r="D542" s="280"/>
      <c r="E542" s="276"/>
    </row>
    <row r="543" spans="1:5" ht="13.5">
      <c r="A543" s="281">
        <v>2080599</v>
      </c>
      <c r="B543" s="278" t="s">
        <v>465</v>
      </c>
      <c r="C543" s="274"/>
      <c r="D543" s="280"/>
      <c r="E543" s="276"/>
    </row>
    <row r="544" spans="1:5" ht="13.5">
      <c r="A544" s="281">
        <v>20806</v>
      </c>
      <c r="B544" s="273" t="s">
        <v>466</v>
      </c>
      <c r="C544" s="274">
        <f>SUM(C545:C547)</f>
        <v>0</v>
      </c>
      <c r="D544" s="280"/>
      <c r="E544" s="276"/>
    </row>
    <row r="545" spans="1:5" ht="13.5">
      <c r="A545" s="281">
        <v>2080601</v>
      </c>
      <c r="B545" s="278" t="s">
        <v>467</v>
      </c>
      <c r="C545" s="274"/>
      <c r="D545" s="280"/>
      <c r="E545" s="276"/>
    </row>
    <row r="546" spans="1:5" ht="13.5">
      <c r="A546" s="281">
        <v>2080602</v>
      </c>
      <c r="B546" s="278" t="s">
        <v>468</v>
      </c>
      <c r="C546" s="274"/>
      <c r="D546" s="280"/>
      <c r="E546" s="276"/>
    </row>
    <row r="547" spans="1:5" ht="13.5">
      <c r="A547" s="281">
        <v>2080699</v>
      </c>
      <c r="B547" s="278" t="s">
        <v>469</v>
      </c>
      <c r="C547" s="274"/>
      <c r="D547" s="280"/>
      <c r="E547" s="276"/>
    </row>
    <row r="548" spans="1:5" ht="13.5">
      <c r="A548" s="281">
        <v>20807</v>
      </c>
      <c r="B548" s="273" t="s">
        <v>470</v>
      </c>
      <c r="C548" s="274">
        <f>SUM(C549:C557)</f>
        <v>571</v>
      </c>
      <c r="D548" s="280"/>
      <c r="E548" s="276"/>
    </row>
    <row r="549" spans="1:5" ht="13.5">
      <c r="A549" s="281">
        <v>2080701</v>
      </c>
      <c r="B549" s="278" t="s">
        <v>471</v>
      </c>
      <c r="C549" s="274"/>
      <c r="D549" s="280"/>
      <c r="E549" s="276"/>
    </row>
    <row r="550" spans="1:5" ht="13.5">
      <c r="A550" s="281">
        <v>2080702</v>
      </c>
      <c r="B550" s="278" t="s">
        <v>472</v>
      </c>
      <c r="C550" s="274"/>
      <c r="D550" s="280"/>
      <c r="E550" s="276"/>
    </row>
    <row r="551" spans="1:5" ht="13.5">
      <c r="A551" s="281">
        <v>2080704</v>
      </c>
      <c r="B551" s="278" t="s">
        <v>473</v>
      </c>
      <c r="C551" s="274"/>
      <c r="D551" s="280"/>
      <c r="E551" s="276"/>
    </row>
    <row r="552" spans="1:5" ht="13.5">
      <c r="A552" s="281">
        <v>2080705</v>
      </c>
      <c r="B552" s="278" t="s">
        <v>474</v>
      </c>
      <c r="C552" s="274">
        <v>434</v>
      </c>
      <c r="D552" s="280"/>
      <c r="E552" s="276"/>
    </row>
    <row r="553" spans="1:5" ht="13.5">
      <c r="A553" s="281">
        <v>2080709</v>
      </c>
      <c r="B553" s="278" t="s">
        <v>475</v>
      </c>
      <c r="C553" s="274"/>
      <c r="D553" s="280"/>
      <c r="E553" s="276"/>
    </row>
    <row r="554" spans="1:5" ht="13.5">
      <c r="A554" s="281">
        <v>2080711</v>
      </c>
      <c r="B554" s="278" t="s">
        <v>476</v>
      </c>
      <c r="C554" s="274"/>
      <c r="D554" s="280"/>
      <c r="E554" s="276"/>
    </row>
    <row r="555" spans="1:5" ht="13.5">
      <c r="A555" s="281">
        <v>2080712</v>
      </c>
      <c r="B555" s="278" t="s">
        <v>477</v>
      </c>
      <c r="C555" s="274"/>
      <c r="D555" s="280"/>
      <c r="E555" s="276"/>
    </row>
    <row r="556" spans="1:5" ht="13.5">
      <c r="A556" s="281">
        <v>2080713</v>
      </c>
      <c r="B556" s="278" t="s">
        <v>478</v>
      </c>
      <c r="C556" s="274"/>
      <c r="D556" s="280"/>
      <c r="E556" s="276"/>
    </row>
    <row r="557" spans="1:5" ht="13.5">
      <c r="A557" s="281">
        <v>2080799</v>
      </c>
      <c r="B557" s="278" t="s">
        <v>479</v>
      </c>
      <c r="C557" s="274">
        <v>137</v>
      </c>
      <c r="D557" s="280"/>
      <c r="E557" s="276"/>
    </row>
    <row r="558" spans="1:5" ht="13.5">
      <c r="A558" s="281">
        <v>20808</v>
      </c>
      <c r="B558" s="273" t="s">
        <v>480</v>
      </c>
      <c r="C558" s="274">
        <f>SUM(C559:C565)</f>
        <v>378</v>
      </c>
      <c r="D558" s="280"/>
      <c r="E558" s="276">
        <f aca="true" t="shared" si="20" ref="E558:E561">C558-D558</f>
        <v>378</v>
      </c>
    </row>
    <row r="559" spans="1:5" ht="13.5">
      <c r="A559" s="281">
        <v>2080801</v>
      </c>
      <c r="B559" s="278" t="s">
        <v>481</v>
      </c>
      <c r="C559" s="274">
        <v>24</v>
      </c>
      <c r="D559" s="280"/>
      <c r="E559" s="276">
        <f t="shared" si="20"/>
        <v>24</v>
      </c>
    </row>
    <row r="560" spans="1:5" ht="13.5">
      <c r="A560" s="281">
        <v>2080802</v>
      </c>
      <c r="B560" s="278" t="s">
        <v>482</v>
      </c>
      <c r="C560" s="274">
        <v>12</v>
      </c>
      <c r="D560" s="280"/>
      <c r="E560" s="276">
        <f t="shared" si="20"/>
        <v>12</v>
      </c>
    </row>
    <row r="561" spans="1:5" ht="13.5">
      <c r="A561" s="281">
        <v>2080803</v>
      </c>
      <c r="B561" s="278" t="s">
        <v>483</v>
      </c>
      <c r="C561" s="274">
        <v>187</v>
      </c>
      <c r="D561" s="280"/>
      <c r="E561" s="276">
        <f t="shared" si="20"/>
        <v>187</v>
      </c>
    </row>
    <row r="562" spans="1:5" ht="13.5">
      <c r="A562" s="281">
        <v>2080804</v>
      </c>
      <c r="B562" s="278" t="s">
        <v>484</v>
      </c>
      <c r="C562" s="274"/>
      <c r="D562" s="280"/>
      <c r="E562" s="276"/>
    </row>
    <row r="563" spans="1:5" ht="13.5">
      <c r="A563" s="281">
        <v>2080805</v>
      </c>
      <c r="B563" s="278" t="s">
        <v>485</v>
      </c>
      <c r="C563" s="274">
        <v>139</v>
      </c>
      <c r="D563" s="280"/>
      <c r="E563" s="276">
        <f aca="true" t="shared" si="21" ref="E563:E567">C563-D563</f>
        <v>139</v>
      </c>
    </row>
    <row r="564" spans="1:5" ht="13.5">
      <c r="A564" s="281">
        <v>2080806</v>
      </c>
      <c r="B564" s="278" t="s">
        <v>486</v>
      </c>
      <c r="C564" s="274">
        <v>6</v>
      </c>
      <c r="D564" s="280"/>
      <c r="E564" s="276">
        <f t="shared" si="21"/>
        <v>6</v>
      </c>
    </row>
    <row r="565" spans="1:5" ht="13.5">
      <c r="A565" s="281">
        <v>2080899</v>
      </c>
      <c r="B565" s="278" t="s">
        <v>487</v>
      </c>
      <c r="C565" s="274">
        <v>10</v>
      </c>
      <c r="D565" s="280"/>
      <c r="E565" s="276">
        <f t="shared" si="21"/>
        <v>10</v>
      </c>
    </row>
    <row r="566" spans="1:5" ht="13.5">
      <c r="A566" s="281">
        <v>20809</v>
      </c>
      <c r="B566" s="273" t="s">
        <v>488</v>
      </c>
      <c r="C566" s="274">
        <f>SUM(C567:C572)</f>
        <v>576</v>
      </c>
      <c r="D566" s="280"/>
      <c r="E566" s="276">
        <f t="shared" si="21"/>
        <v>576</v>
      </c>
    </row>
    <row r="567" spans="1:5" ht="13.5">
      <c r="A567" s="281">
        <v>2080901</v>
      </c>
      <c r="B567" s="278" t="s">
        <v>489</v>
      </c>
      <c r="C567" s="274">
        <v>573</v>
      </c>
      <c r="D567" s="280"/>
      <c r="E567" s="276">
        <f t="shared" si="21"/>
        <v>573</v>
      </c>
    </row>
    <row r="568" spans="1:5" ht="13.5">
      <c r="A568" s="281">
        <v>2080902</v>
      </c>
      <c r="B568" s="278" t="s">
        <v>490</v>
      </c>
      <c r="C568" s="274"/>
      <c r="D568" s="280"/>
      <c r="E568" s="276"/>
    </row>
    <row r="569" spans="1:5" ht="13.5">
      <c r="A569" s="281">
        <v>2080903</v>
      </c>
      <c r="B569" s="278" t="s">
        <v>491</v>
      </c>
      <c r="C569" s="274"/>
      <c r="D569" s="280"/>
      <c r="E569" s="276"/>
    </row>
    <row r="570" spans="1:5" ht="13.5">
      <c r="A570" s="281">
        <v>2080904</v>
      </c>
      <c r="B570" s="278" t="s">
        <v>492</v>
      </c>
      <c r="C570" s="274"/>
      <c r="D570" s="280"/>
      <c r="E570" s="276"/>
    </row>
    <row r="571" spans="1:5" ht="13.5">
      <c r="A571" s="281">
        <v>2080905</v>
      </c>
      <c r="B571" s="278" t="s">
        <v>493</v>
      </c>
      <c r="C571" s="274"/>
      <c r="D571" s="280"/>
      <c r="E571" s="276"/>
    </row>
    <row r="572" spans="1:5" ht="13.5">
      <c r="A572" s="281">
        <v>2080999</v>
      </c>
      <c r="B572" s="278" t="s">
        <v>494</v>
      </c>
      <c r="C572" s="274">
        <v>3</v>
      </c>
      <c r="D572" s="280"/>
      <c r="E572" s="276">
        <f aca="true" t="shared" si="22" ref="E572:E575">C572-D572</f>
        <v>3</v>
      </c>
    </row>
    <row r="573" spans="1:5" ht="13.5">
      <c r="A573" s="281">
        <v>20810</v>
      </c>
      <c r="B573" s="273" t="s">
        <v>495</v>
      </c>
      <c r="C573" s="274">
        <f>SUM(C574:C580)</f>
        <v>280</v>
      </c>
      <c r="D573" s="280"/>
      <c r="E573" s="276">
        <f t="shared" si="22"/>
        <v>280</v>
      </c>
    </row>
    <row r="574" spans="1:5" ht="13.5">
      <c r="A574" s="281">
        <v>2081001</v>
      </c>
      <c r="B574" s="278" t="s">
        <v>496</v>
      </c>
      <c r="C574" s="274">
        <v>12</v>
      </c>
      <c r="D574" s="280"/>
      <c r="E574" s="276">
        <f t="shared" si="22"/>
        <v>12</v>
      </c>
    </row>
    <row r="575" spans="1:5" ht="13.5">
      <c r="A575" s="281">
        <v>2081002</v>
      </c>
      <c r="B575" s="278" t="s">
        <v>497</v>
      </c>
      <c r="C575" s="274">
        <v>76</v>
      </c>
      <c r="D575" s="280"/>
      <c r="E575" s="276">
        <f t="shared" si="22"/>
        <v>76</v>
      </c>
    </row>
    <row r="576" spans="1:5" ht="13.5">
      <c r="A576" s="281">
        <v>2081003</v>
      </c>
      <c r="B576" s="278" t="s">
        <v>498</v>
      </c>
      <c r="C576" s="274"/>
      <c r="D576" s="280"/>
      <c r="E576" s="276"/>
    </row>
    <row r="577" spans="1:5" ht="13.5">
      <c r="A577" s="281">
        <v>2081004</v>
      </c>
      <c r="B577" s="278" t="s">
        <v>499</v>
      </c>
      <c r="C577" s="274">
        <v>192</v>
      </c>
      <c r="D577" s="280"/>
      <c r="E577" s="276">
        <f>C577-D577</f>
        <v>192</v>
      </c>
    </row>
    <row r="578" spans="1:5" ht="13.5">
      <c r="A578" s="281">
        <v>2081005</v>
      </c>
      <c r="B578" s="278" t="s">
        <v>500</v>
      </c>
      <c r="C578" s="274"/>
      <c r="D578" s="280"/>
      <c r="E578" s="276"/>
    </row>
    <row r="579" spans="1:5" ht="13.5">
      <c r="A579" s="281">
        <v>2081006</v>
      </c>
      <c r="B579" s="278" t="s">
        <v>501</v>
      </c>
      <c r="C579" s="274"/>
      <c r="D579" s="280"/>
      <c r="E579" s="276"/>
    </row>
    <row r="580" spans="1:5" ht="13.5">
      <c r="A580" s="281">
        <v>2081099</v>
      </c>
      <c r="B580" s="278" t="s">
        <v>502</v>
      </c>
      <c r="C580" s="274"/>
      <c r="D580" s="280"/>
      <c r="E580" s="276"/>
    </row>
    <row r="581" spans="1:5" ht="13.5">
      <c r="A581" s="281">
        <v>20811</v>
      </c>
      <c r="B581" s="273" t="s">
        <v>503</v>
      </c>
      <c r="C581" s="274">
        <f>SUM(C582:C589)</f>
        <v>297</v>
      </c>
      <c r="D581" s="280">
        <v>116</v>
      </c>
      <c r="E581" s="276">
        <f aca="true" t="shared" si="23" ref="E581:E585">C581-D581</f>
        <v>181</v>
      </c>
    </row>
    <row r="582" spans="1:5" ht="13.5">
      <c r="A582" s="281">
        <v>2081101</v>
      </c>
      <c r="B582" s="278" t="s">
        <v>102</v>
      </c>
      <c r="C582" s="274">
        <v>100</v>
      </c>
      <c r="D582" s="280">
        <v>116</v>
      </c>
      <c r="E582" s="276"/>
    </row>
    <row r="583" spans="1:5" ht="13.5">
      <c r="A583" s="281">
        <v>2081102</v>
      </c>
      <c r="B583" s="278" t="s">
        <v>103</v>
      </c>
      <c r="C583" s="274">
        <v>8</v>
      </c>
      <c r="D583" s="280"/>
      <c r="E583" s="276">
        <f t="shared" si="23"/>
        <v>8</v>
      </c>
    </row>
    <row r="584" spans="1:5" ht="13.5">
      <c r="A584" s="281">
        <v>2081103</v>
      </c>
      <c r="B584" s="278" t="s">
        <v>104</v>
      </c>
      <c r="C584" s="274"/>
      <c r="D584" s="280"/>
      <c r="E584" s="276"/>
    </row>
    <row r="585" spans="1:5" ht="13.5">
      <c r="A585" s="281">
        <v>2081104</v>
      </c>
      <c r="B585" s="278" t="s">
        <v>504</v>
      </c>
      <c r="C585" s="274">
        <v>8</v>
      </c>
      <c r="D585" s="280"/>
      <c r="E585" s="276">
        <f t="shared" si="23"/>
        <v>8</v>
      </c>
    </row>
    <row r="586" spans="1:5" ht="13.5">
      <c r="A586" s="281">
        <v>2081105</v>
      </c>
      <c r="B586" s="278" t="s">
        <v>505</v>
      </c>
      <c r="C586" s="274">
        <v>2</v>
      </c>
      <c r="D586" s="280"/>
      <c r="E586" s="276"/>
    </row>
    <row r="587" spans="1:5" ht="13.5">
      <c r="A587" s="281">
        <v>2081106</v>
      </c>
      <c r="B587" s="278" t="s">
        <v>506</v>
      </c>
      <c r="C587" s="274"/>
      <c r="D587" s="280"/>
      <c r="E587" s="276"/>
    </row>
    <row r="588" spans="1:5" ht="13.5">
      <c r="A588" s="281">
        <v>2081107</v>
      </c>
      <c r="B588" s="278" t="s">
        <v>507</v>
      </c>
      <c r="C588" s="274">
        <v>40</v>
      </c>
      <c r="D588" s="280"/>
      <c r="E588" s="276">
        <f>C588-D588</f>
        <v>40</v>
      </c>
    </row>
    <row r="589" spans="1:5" ht="13.5">
      <c r="A589" s="281">
        <v>2081199</v>
      </c>
      <c r="B589" s="278" t="s">
        <v>508</v>
      </c>
      <c r="C589" s="274">
        <v>139</v>
      </c>
      <c r="D589" s="280"/>
      <c r="E589" s="276">
        <f>C589-D589</f>
        <v>139</v>
      </c>
    </row>
    <row r="590" spans="1:5" ht="13.5">
      <c r="A590" s="281">
        <v>20816</v>
      </c>
      <c r="B590" s="273" t="s">
        <v>509</v>
      </c>
      <c r="C590" s="274">
        <f>SUM(C591:C594)</f>
        <v>2</v>
      </c>
      <c r="D590" s="280"/>
      <c r="E590" s="276"/>
    </row>
    <row r="591" spans="1:5" ht="13.5">
      <c r="A591" s="281">
        <v>2081601</v>
      </c>
      <c r="B591" s="278" t="s">
        <v>102</v>
      </c>
      <c r="C591" s="274"/>
      <c r="D591" s="280"/>
      <c r="E591" s="276"/>
    </row>
    <row r="592" spans="1:5" ht="13.5">
      <c r="A592" s="281">
        <v>2081602</v>
      </c>
      <c r="B592" s="278" t="s">
        <v>103</v>
      </c>
      <c r="C592" s="274"/>
      <c r="D592" s="280"/>
      <c r="E592" s="276"/>
    </row>
    <row r="593" spans="1:5" ht="13.5">
      <c r="A593" s="281">
        <v>2081603</v>
      </c>
      <c r="B593" s="278" t="s">
        <v>104</v>
      </c>
      <c r="C593" s="274"/>
      <c r="D593" s="280"/>
      <c r="E593" s="276"/>
    </row>
    <row r="594" spans="1:5" ht="13.5">
      <c r="A594" s="281">
        <v>2081699</v>
      </c>
      <c r="B594" s="278" t="s">
        <v>510</v>
      </c>
      <c r="C594" s="274">
        <v>2</v>
      </c>
      <c r="D594" s="280"/>
      <c r="E594" s="276"/>
    </row>
    <row r="595" spans="1:5" ht="13.5">
      <c r="A595" s="281">
        <v>20819</v>
      </c>
      <c r="B595" s="273" t="s">
        <v>511</v>
      </c>
      <c r="C595" s="274">
        <f>SUM(C596:C597)</f>
        <v>50</v>
      </c>
      <c r="D595" s="280"/>
      <c r="E595" s="276">
        <f aca="true" t="shared" si="24" ref="E595:E603">C595-D595</f>
        <v>50</v>
      </c>
    </row>
    <row r="596" spans="1:5" ht="13.5">
      <c r="A596" s="281">
        <v>2081901</v>
      </c>
      <c r="B596" s="278" t="s">
        <v>512</v>
      </c>
      <c r="C596" s="274">
        <v>2</v>
      </c>
      <c r="D596" s="280"/>
      <c r="E596" s="276">
        <f t="shared" si="24"/>
        <v>2</v>
      </c>
    </row>
    <row r="597" spans="1:5" ht="13.5">
      <c r="A597" s="281">
        <v>2081902</v>
      </c>
      <c r="B597" s="278" t="s">
        <v>513</v>
      </c>
      <c r="C597" s="274">
        <v>48</v>
      </c>
      <c r="D597" s="280"/>
      <c r="E597" s="276">
        <f t="shared" si="24"/>
        <v>48</v>
      </c>
    </row>
    <row r="598" spans="1:5" ht="13.5">
      <c r="A598" s="281">
        <v>20820</v>
      </c>
      <c r="B598" s="273" t="s">
        <v>514</v>
      </c>
      <c r="C598" s="274">
        <f>SUM(C599:C600)</f>
        <v>17</v>
      </c>
      <c r="D598" s="280"/>
      <c r="E598" s="276">
        <f t="shared" si="24"/>
        <v>17</v>
      </c>
    </row>
    <row r="599" spans="1:5" ht="13.5">
      <c r="A599" s="281">
        <v>2082001</v>
      </c>
      <c r="B599" s="278" t="s">
        <v>515</v>
      </c>
      <c r="C599" s="274">
        <v>17</v>
      </c>
      <c r="D599" s="280"/>
      <c r="E599" s="276">
        <f t="shared" si="24"/>
        <v>17</v>
      </c>
    </row>
    <row r="600" spans="1:5" ht="13.5">
      <c r="A600" s="281">
        <v>2082002</v>
      </c>
      <c r="B600" s="278" t="s">
        <v>516</v>
      </c>
      <c r="C600" s="274"/>
      <c r="D600" s="280"/>
      <c r="E600" s="276">
        <f t="shared" si="24"/>
        <v>0</v>
      </c>
    </row>
    <row r="601" spans="1:5" ht="13.5">
      <c r="A601" s="281">
        <v>20821</v>
      </c>
      <c r="B601" s="273" t="s">
        <v>517</v>
      </c>
      <c r="C601" s="274">
        <f>SUM(C602:C603)</f>
        <v>23</v>
      </c>
      <c r="D601" s="280"/>
      <c r="E601" s="276">
        <f t="shared" si="24"/>
        <v>23</v>
      </c>
    </row>
    <row r="602" spans="1:5" ht="13.5">
      <c r="A602" s="281">
        <v>2082101</v>
      </c>
      <c r="B602" s="278" t="s">
        <v>518</v>
      </c>
      <c r="C602" s="274">
        <v>5</v>
      </c>
      <c r="D602" s="280"/>
      <c r="E602" s="276">
        <f t="shared" si="24"/>
        <v>5</v>
      </c>
    </row>
    <row r="603" spans="1:5" ht="13.5">
      <c r="A603" s="281">
        <v>2082102</v>
      </c>
      <c r="B603" s="278" t="s">
        <v>519</v>
      </c>
      <c r="C603" s="274">
        <v>18</v>
      </c>
      <c r="D603" s="280"/>
      <c r="E603" s="276">
        <f t="shared" si="24"/>
        <v>18</v>
      </c>
    </row>
    <row r="604" spans="1:5" ht="13.5">
      <c r="A604" s="281">
        <v>20824</v>
      </c>
      <c r="B604" s="273" t="s">
        <v>520</v>
      </c>
      <c r="C604" s="274">
        <f>SUM(C605:C606)</f>
        <v>0</v>
      </c>
      <c r="D604" s="280"/>
      <c r="E604" s="276"/>
    </row>
    <row r="605" spans="1:5" ht="13.5">
      <c r="A605" s="281">
        <v>2082401</v>
      </c>
      <c r="B605" s="278" t="s">
        <v>521</v>
      </c>
      <c r="C605" s="274"/>
      <c r="D605" s="280"/>
      <c r="E605" s="276"/>
    </row>
    <row r="606" spans="1:5" ht="13.5">
      <c r="A606" s="281">
        <v>2082402</v>
      </c>
      <c r="B606" s="278" t="s">
        <v>522</v>
      </c>
      <c r="C606" s="274"/>
      <c r="D606" s="280"/>
      <c r="E606" s="276"/>
    </row>
    <row r="607" spans="1:5" ht="13.5">
      <c r="A607" s="281">
        <v>20825</v>
      </c>
      <c r="B607" s="273" t="s">
        <v>523</v>
      </c>
      <c r="C607" s="274">
        <f>SUM(C608:C609)</f>
        <v>74</v>
      </c>
      <c r="D607" s="280"/>
      <c r="E607" s="276">
        <f aca="true" t="shared" si="25" ref="E607:E610">C607-D607</f>
        <v>74</v>
      </c>
    </row>
    <row r="608" spans="1:5" ht="13.5">
      <c r="A608" s="281">
        <v>2082501</v>
      </c>
      <c r="B608" s="278" t="s">
        <v>524</v>
      </c>
      <c r="C608" s="274"/>
      <c r="D608" s="280"/>
      <c r="E608" s="276"/>
    </row>
    <row r="609" spans="1:5" ht="13.5">
      <c r="A609" s="281">
        <v>2082502</v>
      </c>
      <c r="B609" s="278" t="s">
        <v>525</v>
      </c>
      <c r="C609" s="274">
        <v>74</v>
      </c>
      <c r="D609" s="280"/>
      <c r="E609" s="276">
        <f t="shared" si="25"/>
        <v>74</v>
      </c>
    </row>
    <row r="610" spans="1:5" ht="13.5">
      <c r="A610" s="281">
        <v>20826</v>
      </c>
      <c r="B610" s="273" t="s">
        <v>526</v>
      </c>
      <c r="C610" s="274">
        <f>SUM(C611:C613)</f>
        <v>134</v>
      </c>
      <c r="D610" s="280"/>
      <c r="E610" s="276">
        <f t="shared" si="25"/>
        <v>134</v>
      </c>
    </row>
    <row r="611" spans="1:5" ht="13.5">
      <c r="A611" s="281">
        <v>2082601</v>
      </c>
      <c r="B611" s="278" t="s">
        <v>527</v>
      </c>
      <c r="C611" s="274"/>
      <c r="D611" s="280"/>
      <c r="E611" s="276"/>
    </row>
    <row r="612" spans="1:5" ht="13.5">
      <c r="A612" s="281">
        <v>2082602</v>
      </c>
      <c r="B612" s="278" t="s">
        <v>528</v>
      </c>
      <c r="C612" s="274">
        <v>134</v>
      </c>
      <c r="D612" s="280"/>
      <c r="E612" s="276">
        <f>C612-D612</f>
        <v>134</v>
      </c>
    </row>
    <row r="613" spans="1:5" ht="13.5">
      <c r="A613" s="281">
        <v>2082699</v>
      </c>
      <c r="B613" s="278" t="s">
        <v>529</v>
      </c>
      <c r="C613" s="274"/>
      <c r="D613" s="280"/>
      <c r="E613" s="276"/>
    </row>
    <row r="614" spans="1:5" ht="13.5">
      <c r="A614" s="281">
        <v>20827</v>
      </c>
      <c r="B614" s="273" t="s">
        <v>530</v>
      </c>
      <c r="C614" s="274">
        <f>SUM(C615:C617)</f>
        <v>0</v>
      </c>
      <c r="D614" s="280"/>
      <c r="E614" s="276"/>
    </row>
    <row r="615" spans="1:5" ht="13.5">
      <c r="A615" s="281">
        <v>2082701</v>
      </c>
      <c r="B615" s="278" t="s">
        <v>531</v>
      </c>
      <c r="C615" s="274"/>
      <c r="D615" s="280"/>
      <c r="E615" s="276"/>
    </row>
    <row r="616" spans="1:5" ht="13.5">
      <c r="A616" s="281">
        <v>2082702</v>
      </c>
      <c r="B616" s="278" t="s">
        <v>532</v>
      </c>
      <c r="C616" s="274"/>
      <c r="D616" s="280"/>
      <c r="E616" s="276"/>
    </row>
    <row r="617" spans="1:5" ht="13.5">
      <c r="A617" s="281">
        <v>2082799</v>
      </c>
      <c r="B617" s="278" t="s">
        <v>533</v>
      </c>
      <c r="C617" s="274"/>
      <c r="D617" s="280"/>
      <c r="E617" s="276"/>
    </row>
    <row r="618" spans="1:5" ht="13.5">
      <c r="A618" s="281">
        <v>20828</v>
      </c>
      <c r="B618" s="273" t="s">
        <v>534</v>
      </c>
      <c r="C618" s="274">
        <f>SUM(C619:C625)</f>
        <v>225</v>
      </c>
      <c r="D618" s="280">
        <v>60</v>
      </c>
      <c r="E618" s="276">
        <f aca="true" t="shared" si="26" ref="E618:E622">C618-D618</f>
        <v>165</v>
      </c>
    </row>
    <row r="619" spans="1:5" ht="13.5">
      <c r="A619" s="281">
        <v>2082801</v>
      </c>
      <c r="B619" s="278" t="s">
        <v>102</v>
      </c>
      <c r="C619" s="274">
        <v>65</v>
      </c>
      <c r="D619" s="280">
        <v>60</v>
      </c>
      <c r="E619" s="276"/>
    </row>
    <row r="620" spans="1:5" ht="13.5">
      <c r="A620" s="281">
        <v>2082802</v>
      </c>
      <c r="B620" s="278" t="s">
        <v>103</v>
      </c>
      <c r="C620" s="274">
        <v>12</v>
      </c>
      <c r="D620" s="280"/>
      <c r="E620" s="276">
        <f t="shared" si="26"/>
        <v>12</v>
      </c>
    </row>
    <row r="621" spans="1:5" ht="13.5">
      <c r="A621" s="281">
        <v>2082803</v>
      </c>
      <c r="B621" s="278" t="s">
        <v>104</v>
      </c>
      <c r="C621" s="274"/>
      <c r="D621" s="280"/>
      <c r="E621" s="276"/>
    </row>
    <row r="622" spans="1:5" ht="13.5">
      <c r="A622" s="281">
        <v>2082804</v>
      </c>
      <c r="B622" s="278" t="s">
        <v>535</v>
      </c>
      <c r="C622" s="274">
        <v>96</v>
      </c>
      <c r="D622" s="280"/>
      <c r="E622" s="276">
        <f t="shared" si="26"/>
        <v>96</v>
      </c>
    </row>
    <row r="623" spans="1:5" ht="13.5">
      <c r="A623" s="281">
        <v>2082805</v>
      </c>
      <c r="B623" s="278" t="s">
        <v>536</v>
      </c>
      <c r="C623" s="274"/>
      <c r="D623" s="280"/>
      <c r="E623" s="276"/>
    </row>
    <row r="624" spans="1:5" ht="13.5">
      <c r="A624" s="281">
        <v>2082850</v>
      </c>
      <c r="B624" s="278" t="s">
        <v>111</v>
      </c>
      <c r="C624" s="274"/>
      <c r="D624" s="280"/>
      <c r="E624" s="276"/>
    </row>
    <row r="625" spans="1:5" ht="13.5">
      <c r="A625" s="281">
        <v>2082899</v>
      </c>
      <c r="B625" s="278" t="s">
        <v>537</v>
      </c>
      <c r="C625" s="274">
        <v>52</v>
      </c>
      <c r="D625" s="280"/>
      <c r="E625" s="276">
        <f aca="true" t="shared" si="27" ref="E625:E631">C625-D625</f>
        <v>52</v>
      </c>
    </row>
    <row r="626" spans="1:5" ht="13.5">
      <c r="A626" s="281">
        <v>20830</v>
      </c>
      <c r="B626" s="278" t="s">
        <v>538</v>
      </c>
      <c r="C626" s="274"/>
      <c r="D626" s="280"/>
      <c r="E626" s="276"/>
    </row>
    <row r="627" spans="1:5" ht="13.5">
      <c r="A627" s="281">
        <v>2083001</v>
      </c>
      <c r="B627" s="278" t="s">
        <v>539</v>
      </c>
      <c r="C627" s="274"/>
      <c r="D627" s="280"/>
      <c r="E627" s="276"/>
    </row>
    <row r="628" spans="1:5" ht="13.5">
      <c r="A628" s="281">
        <v>2083099</v>
      </c>
      <c r="B628" s="278" t="s">
        <v>540</v>
      </c>
      <c r="C628" s="274"/>
      <c r="D628" s="280"/>
      <c r="E628" s="276"/>
    </row>
    <row r="629" spans="1:5" ht="13.5">
      <c r="A629" s="281">
        <v>20899</v>
      </c>
      <c r="B629" s="273" t="s">
        <v>541</v>
      </c>
      <c r="C629" s="274">
        <v>11</v>
      </c>
      <c r="D629" s="280">
        <v>89</v>
      </c>
      <c r="E629" s="276">
        <f t="shared" si="27"/>
        <v>-78</v>
      </c>
    </row>
    <row r="630" spans="1:5" ht="13.5">
      <c r="A630" s="281">
        <v>210</v>
      </c>
      <c r="B630" s="273" t="s">
        <v>542</v>
      </c>
      <c r="C630" s="274">
        <f>SUM(C631,C636,C650,C654,C666,C669,C673,C678,C682,C686,C689,C698,C700,)</f>
        <v>3213</v>
      </c>
      <c r="D630" s="280">
        <v>1601</v>
      </c>
      <c r="E630" s="276">
        <f t="shared" si="27"/>
        <v>1612</v>
      </c>
    </row>
    <row r="631" spans="1:5" ht="13.5">
      <c r="A631" s="281">
        <v>21001</v>
      </c>
      <c r="B631" s="273" t="s">
        <v>543</v>
      </c>
      <c r="C631" s="274">
        <f>SUM(C632:C635)</f>
        <v>713</v>
      </c>
      <c r="D631" s="280">
        <v>466</v>
      </c>
      <c r="E631" s="276">
        <f t="shared" si="27"/>
        <v>247</v>
      </c>
    </row>
    <row r="632" spans="1:5" ht="13.5">
      <c r="A632" s="281">
        <v>2100101</v>
      </c>
      <c r="B632" s="278" t="s">
        <v>102</v>
      </c>
      <c r="C632" s="274">
        <v>438</v>
      </c>
      <c r="D632" s="280">
        <v>426</v>
      </c>
      <c r="E632" s="276"/>
    </row>
    <row r="633" spans="1:5" ht="13.5">
      <c r="A633" s="281">
        <v>2100102</v>
      </c>
      <c r="B633" s="278" t="s">
        <v>103</v>
      </c>
      <c r="C633" s="274"/>
      <c r="D633" s="280"/>
      <c r="E633" s="276"/>
    </row>
    <row r="634" spans="1:5" ht="13.5">
      <c r="A634" s="281">
        <v>2100103</v>
      </c>
      <c r="B634" s="278" t="s">
        <v>104</v>
      </c>
      <c r="C634" s="274"/>
      <c r="D634" s="280"/>
      <c r="E634" s="276"/>
    </row>
    <row r="635" spans="1:5" ht="13.5">
      <c r="A635" s="281">
        <v>2100199</v>
      </c>
      <c r="B635" s="278" t="s">
        <v>544</v>
      </c>
      <c r="C635" s="274">
        <v>275</v>
      </c>
      <c r="D635" s="280">
        <v>40</v>
      </c>
      <c r="E635" s="276">
        <f>C635-D635</f>
        <v>235</v>
      </c>
    </row>
    <row r="636" spans="1:5" ht="13.5">
      <c r="A636" s="281">
        <v>21002</v>
      </c>
      <c r="B636" s="273" t="s">
        <v>545</v>
      </c>
      <c r="C636" s="274">
        <f>SUM(C637:C649)</f>
        <v>11</v>
      </c>
      <c r="D636" s="280"/>
      <c r="E636" s="276">
        <f>C636-D636</f>
        <v>11</v>
      </c>
    </row>
    <row r="637" spans="1:5" ht="13.5">
      <c r="A637" s="281">
        <v>2100201</v>
      </c>
      <c r="B637" s="278" t="s">
        <v>546</v>
      </c>
      <c r="C637" s="274"/>
      <c r="D637" s="280"/>
      <c r="E637" s="276"/>
    </row>
    <row r="638" spans="1:5" ht="13.5">
      <c r="A638" s="281">
        <v>2100202</v>
      </c>
      <c r="B638" s="278" t="s">
        <v>547</v>
      </c>
      <c r="C638" s="274"/>
      <c r="D638" s="280"/>
      <c r="E638" s="276"/>
    </row>
    <row r="639" spans="1:5" ht="13.5">
      <c r="A639" s="281">
        <v>2100203</v>
      </c>
      <c r="B639" s="278" t="s">
        <v>548</v>
      </c>
      <c r="C639" s="274"/>
      <c r="D639" s="280"/>
      <c r="E639" s="276"/>
    </row>
    <row r="640" spans="1:5" ht="13.5">
      <c r="A640" s="281">
        <v>2100204</v>
      </c>
      <c r="B640" s="278" t="s">
        <v>549</v>
      </c>
      <c r="C640" s="274"/>
      <c r="D640" s="280"/>
      <c r="E640" s="276"/>
    </row>
    <row r="641" spans="1:5" ht="13.5">
      <c r="A641" s="281">
        <v>2100205</v>
      </c>
      <c r="B641" s="278" t="s">
        <v>550</v>
      </c>
      <c r="C641" s="274"/>
      <c r="D641" s="280"/>
      <c r="E641" s="276"/>
    </row>
    <row r="642" spans="1:5" ht="13.5">
      <c r="A642" s="281">
        <v>2100206</v>
      </c>
      <c r="B642" s="278" t="s">
        <v>551</v>
      </c>
      <c r="C642" s="274"/>
      <c r="D642" s="280"/>
      <c r="E642" s="276"/>
    </row>
    <row r="643" spans="1:5" ht="13.5">
      <c r="A643" s="281">
        <v>2100207</v>
      </c>
      <c r="B643" s="278" t="s">
        <v>552</v>
      </c>
      <c r="C643" s="274"/>
      <c r="D643" s="280"/>
      <c r="E643" s="276"/>
    </row>
    <row r="644" spans="1:5" ht="13.5">
      <c r="A644" s="281">
        <v>2100208</v>
      </c>
      <c r="B644" s="278" t="s">
        <v>553</v>
      </c>
      <c r="C644" s="274"/>
      <c r="D644" s="280"/>
      <c r="E644" s="276"/>
    </row>
    <row r="645" spans="1:5" ht="13.5">
      <c r="A645" s="281">
        <v>2100209</v>
      </c>
      <c r="B645" s="278" t="s">
        <v>554</v>
      </c>
      <c r="C645" s="274"/>
      <c r="D645" s="280"/>
      <c r="E645" s="276"/>
    </row>
    <row r="646" spans="1:5" ht="13.5">
      <c r="A646" s="281">
        <v>2100210</v>
      </c>
      <c r="B646" s="278" t="s">
        <v>555</v>
      </c>
      <c r="C646" s="274"/>
      <c r="D646" s="280"/>
      <c r="E646" s="276"/>
    </row>
    <row r="647" spans="1:5" ht="13.5">
      <c r="A647" s="281">
        <v>2100211</v>
      </c>
      <c r="B647" s="278" t="s">
        <v>556</v>
      </c>
      <c r="C647" s="274"/>
      <c r="D647" s="280"/>
      <c r="E647" s="276"/>
    </row>
    <row r="648" spans="1:5" ht="13.5">
      <c r="A648" s="281">
        <v>2100212</v>
      </c>
      <c r="B648" s="278" t="s">
        <v>557</v>
      </c>
      <c r="C648" s="274"/>
      <c r="D648" s="280"/>
      <c r="E648" s="276"/>
    </row>
    <row r="649" spans="1:5" ht="13.5">
      <c r="A649" s="281">
        <v>2100299</v>
      </c>
      <c r="B649" s="278" t="s">
        <v>558</v>
      </c>
      <c r="C649" s="274">
        <v>11</v>
      </c>
      <c r="D649" s="280"/>
      <c r="E649" s="276">
        <f aca="true" t="shared" si="28" ref="E649:E655">C649-D649</f>
        <v>11</v>
      </c>
    </row>
    <row r="650" spans="1:5" ht="13.5">
      <c r="A650" s="281">
        <v>21003</v>
      </c>
      <c r="B650" s="273" t="s">
        <v>559</v>
      </c>
      <c r="C650" s="274">
        <f>SUM(C651:C653)</f>
        <v>200</v>
      </c>
      <c r="D650" s="280">
        <v>93</v>
      </c>
      <c r="E650" s="276">
        <f t="shared" si="28"/>
        <v>107</v>
      </c>
    </row>
    <row r="651" spans="1:5" ht="13.5">
      <c r="A651" s="281">
        <v>2100301</v>
      </c>
      <c r="B651" s="278" t="s">
        <v>560</v>
      </c>
      <c r="C651" s="274">
        <v>91</v>
      </c>
      <c r="D651" s="280">
        <v>63</v>
      </c>
      <c r="E651" s="276"/>
    </row>
    <row r="652" spans="1:5" ht="13.5">
      <c r="A652" s="281">
        <v>2100302</v>
      </c>
      <c r="B652" s="278" t="s">
        <v>561</v>
      </c>
      <c r="C652" s="274"/>
      <c r="D652" s="280"/>
      <c r="E652" s="276"/>
    </row>
    <row r="653" spans="1:5" ht="13.5">
      <c r="A653" s="281">
        <v>2100399</v>
      </c>
      <c r="B653" s="278" t="s">
        <v>562</v>
      </c>
      <c r="C653" s="274">
        <v>109</v>
      </c>
      <c r="D653" s="280">
        <v>30</v>
      </c>
      <c r="E653" s="276">
        <f t="shared" si="28"/>
        <v>79</v>
      </c>
    </row>
    <row r="654" spans="1:5" ht="13.5">
      <c r="A654" s="281">
        <v>21004</v>
      </c>
      <c r="B654" s="273" t="s">
        <v>563</v>
      </c>
      <c r="C654" s="274">
        <f>SUM(C655:C665)</f>
        <v>553</v>
      </c>
      <c r="D654" s="280"/>
      <c r="E654" s="276">
        <f t="shared" si="28"/>
        <v>553</v>
      </c>
    </row>
    <row r="655" spans="1:5" ht="13.5">
      <c r="A655" s="281">
        <v>2100401</v>
      </c>
      <c r="B655" s="278" t="s">
        <v>564</v>
      </c>
      <c r="C655" s="274">
        <v>12</v>
      </c>
      <c r="D655" s="280"/>
      <c r="E655" s="276">
        <f t="shared" si="28"/>
        <v>12</v>
      </c>
    </row>
    <row r="656" spans="1:5" ht="13.5">
      <c r="A656" s="281">
        <v>2100402</v>
      </c>
      <c r="B656" s="278" t="s">
        <v>565</v>
      </c>
      <c r="C656" s="274">
        <v>2</v>
      </c>
      <c r="D656" s="280"/>
      <c r="E656" s="276"/>
    </row>
    <row r="657" spans="1:5" ht="13.5">
      <c r="A657" s="281">
        <v>2100403</v>
      </c>
      <c r="B657" s="278" t="s">
        <v>566</v>
      </c>
      <c r="C657" s="274">
        <v>27</v>
      </c>
      <c r="D657" s="280"/>
      <c r="E657" s="276">
        <f>C657-D657</f>
        <v>27</v>
      </c>
    </row>
    <row r="658" spans="1:5" ht="13.5">
      <c r="A658" s="281">
        <v>2100404</v>
      </c>
      <c r="B658" s="278" t="s">
        <v>567</v>
      </c>
      <c r="C658" s="274"/>
      <c r="D658" s="280"/>
      <c r="E658" s="276"/>
    </row>
    <row r="659" spans="1:5" ht="13.5">
      <c r="A659" s="281">
        <v>2100405</v>
      </c>
      <c r="B659" s="278" t="s">
        <v>568</v>
      </c>
      <c r="C659" s="274"/>
      <c r="D659" s="280"/>
      <c r="E659" s="276"/>
    </row>
    <row r="660" spans="1:5" ht="13.5">
      <c r="A660" s="281">
        <v>2100406</v>
      </c>
      <c r="B660" s="278" t="s">
        <v>569</v>
      </c>
      <c r="C660" s="274"/>
      <c r="D660" s="280"/>
      <c r="E660" s="276"/>
    </row>
    <row r="661" spans="1:5" ht="13.5">
      <c r="A661" s="281">
        <v>2100407</v>
      </c>
      <c r="B661" s="278" t="s">
        <v>570</v>
      </c>
      <c r="C661" s="274"/>
      <c r="D661" s="280"/>
      <c r="E661" s="276"/>
    </row>
    <row r="662" spans="1:5" ht="13.5">
      <c r="A662" s="281">
        <v>2100408</v>
      </c>
      <c r="B662" s="278" t="s">
        <v>571</v>
      </c>
      <c r="C662" s="274">
        <v>330</v>
      </c>
      <c r="D662" s="280"/>
      <c r="E662" s="276">
        <f aca="true" t="shared" si="29" ref="E662:E667">C662-D662</f>
        <v>330</v>
      </c>
    </row>
    <row r="663" spans="1:5" ht="13.5">
      <c r="A663" s="281">
        <v>2100409</v>
      </c>
      <c r="B663" s="278" t="s">
        <v>572</v>
      </c>
      <c r="C663" s="274">
        <v>88</v>
      </c>
      <c r="D663" s="280"/>
      <c r="E663" s="276">
        <f t="shared" si="29"/>
        <v>88</v>
      </c>
    </row>
    <row r="664" spans="1:5" ht="13.5">
      <c r="A664" s="281">
        <v>2100410</v>
      </c>
      <c r="B664" s="278" t="s">
        <v>573</v>
      </c>
      <c r="C664" s="274">
        <v>53</v>
      </c>
      <c r="D664" s="280"/>
      <c r="E664" s="276">
        <f t="shared" si="29"/>
        <v>53</v>
      </c>
    </row>
    <row r="665" spans="1:5" ht="13.5">
      <c r="A665" s="281">
        <v>2100499</v>
      </c>
      <c r="B665" s="278" t="s">
        <v>574</v>
      </c>
      <c r="C665" s="274">
        <v>41</v>
      </c>
      <c r="D665" s="280"/>
      <c r="E665" s="276">
        <f t="shared" si="29"/>
        <v>41</v>
      </c>
    </row>
    <row r="666" spans="1:5" ht="13.5">
      <c r="A666" s="281">
        <v>21006</v>
      </c>
      <c r="B666" s="273" t="s">
        <v>575</v>
      </c>
      <c r="C666" s="274">
        <f>SUM(C667:C668)</f>
        <v>15</v>
      </c>
      <c r="D666" s="280"/>
      <c r="E666" s="276">
        <f t="shared" si="29"/>
        <v>15</v>
      </c>
    </row>
    <row r="667" spans="1:5" ht="13.5">
      <c r="A667" s="281">
        <v>2100601</v>
      </c>
      <c r="B667" s="278" t="s">
        <v>576</v>
      </c>
      <c r="C667" s="274">
        <v>15</v>
      </c>
      <c r="D667" s="280"/>
      <c r="E667" s="276">
        <f t="shared" si="29"/>
        <v>15</v>
      </c>
    </row>
    <row r="668" spans="1:5" ht="13.5">
      <c r="A668" s="281">
        <v>2100699</v>
      </c>
      <c r="B668" s="278" t="s">
        <v>577</v>
      </c>
      <c r="C668" s="274"/>
      <c r="D668" s="280"/>
      <c r="E668" s="276"/>
    </row>
    <row r="669" spans="1:5" ht="13.5">
      <c r="A669" s="281">
        <v>21007</v>
      </c>
      <c r="B669" s="273" t="s">
        <v>578</v>
      </c>
      <c r="C669" s="274">
        <f>SUM(C670:C672)</f>
        <v>83</v>
      </c>
      <c r="D669" s="280"/>
      <c r="E669" s="276">
        <f aca="true" t="shared" si="30" ref="E669:E674">C669-D669</f>
        <v>83</v>
      </c>
    </row>
    <row r="670" spans="1:5" ht="13.5">
      <c r="A670" s="281">
        <v>2100716</v>
      </c>
      <c r="B670" s="278" t="s">
        <v>579</v>
      </c>
      <c r="C670" s="274"/>
      <c r="D670" s="280"/>
      <c r="E670" s="276"/>
    </row>
    <row r="671" spans="1:5" ht="13.5">
      <c r="A671" s="281">
        <v>2100717</v>
      </c>
      <c r="B671" s="278" t="s">
        <v>580</v>
      </c>
      <c r="C671" s="274">
        <v>65</v>
      </c>
      <c r="D671" s="280"/>
      <c r="E671" s="276">
        <f t="shared" si="30"/>
        <v>65</v>
      </c>
    </row>
    <row r="672" spans="1:5" ht="13.5">
      <c r="A672" s="281">
        <v>2100799</v>
      </c>
      <c r="B672" s="278" t="s">
        <v>581</v>
      </c>
      <c r="C672" s="274">
        <v>18</v>
      </c>
      <c r="D672" s="280"/>
      <c r="E672" s="276">
        <f t="shared" si="30"/>
        <v>18</v>
      </c>
    </row>
    <row r="673" spans="1:5" ht="13.5">
      <c r="A673" s="281">
        <v>21011</v>
      </c>
      <c r="B673" s="273" t="s">
        <v>582</v>
      </c>
      <c r="C673" s="274">
        <f>SUM(C674:C677)</f>
        <v>1142</v>
      </c>
      <c r="D673" s="280">
        <v>1012</v>
      </c>
      <c r="E673" s="276">
        <f t="shared" si="30"/>
        <v>130</v>
      </c>
    </row>
    <row r="674" spans="1:5" ht="13.5">
      <c r="A674" s="281">
        <v>2101101</v>
      </c>
      <c r="B674" s="278" t="s">
        <v>583</v>
      </c>
      <c r="C674" s="274">
        <v>275</v>
      </c>
      <c r="D674" s="280">
        <v>670</v>
      </c>
      <c r="E674" s="276">
        <f t="shared" si="30"/>
        <v>-395</v>
      </c>
    </row>
    <row r="675" spans="1:5" ht="13.5">
      <c r="A675" s="281">
        <v>2101102</v>
      </c>
      <c r="B675" s="278" t="s">
        <v>584</v>
      </c>
      <c r="C675" s="274">
        <v>744</v>
      </c>
      <c r="D675" s="280">
        <v>287</v>
      </c>
      <c r="E675" s="276"/>
    </row>
    <row r="676" spans="1:5" ht="13.5">
      <c r="A676" s="281">
        <v>2101103</v>
      </c>
      <c r="B676" s="278" t="s">
        <v>585</v>
      </c>
      <c r="C676" s="274"/>
      <c r="D676" s="280"/>
      <c r="E676" s="276"/>
    </row>
    <row r="677" spans="1:5" ht="13.5">
      <c r="A677" s="281">
        <v>2101199</v>
      </c>
      <c r="B677" s="278" t="s">
        <v>586</v>
      </c>
      <c r="C677" s="274">
        <v>123</v>
      </c>
      <c r="D677" s="280">
        <v>55</v>
      </c>
      <c r="E677" s="276"/>
    </row>
    <row r="678" spans="1:5" ht="13.5">
      <c r="A678" s="281">
        <v>21012</v>
      </c>
      <c r="B678" s="273" t="s">
        <v>587</v>
      </c>
      <c r="C678" s="274">
        <f>SUM(C679:C681)</f>
        <v>441</v>
      </c>
      <c r="D678" s="280"/>
      <c r="E678" s="276">
        <f aca="true" t="shared" si="31" ref="E678:E683">C678-D678</f>
        <v>441</v>
      </c>
    </row>
    <row r="679" spans="1:5" ht="13.5">
      <c r="A679" s="281">
        <v>2101201</v>
      </c>
      <c r="B679" s="278" t="s">
        <v>588</v>
      </c>
      <c r="C679" s="274">
        <v>60</v>
      </c>
      <c r="D679" s="280"/>
      <c r="E679" s="276"/>
    </row>
    <row r="680" spans="1:5" ht="13.5">
      <c r="A680" s="281">
        <v>2101202</v>
      </c>
      <c r="B680" s="278" t="s">
        <v>589</v>
      </c>
      <c r="C680" s="274">
        <v>381</v>
      </c>
      <c r="D680" s="280"/>
      <c r="E680" s="276">
        <f t="shared" si="31"/>
        <v>381</v>
      </c>
    </row>
    <row r="681" spans="1:5" ht="13.5">
      <c r="A681" s="281">
        <v>2101299</v>
      </c>
      <c r="B681" s="278" t="s">
        <v>590</v>
      </c>
      <c r="C681" s="274"/>
      <c r="D681" s="280"/>
      <c r="E681" s="276"/>
    </row>
    <row r="682" spans="1:5" ht="13.5">
      <c r="A682" s="281">
        <v>21013</v>
      </c>
      <c r="B682" s="273" t="s">
        <v>591</v>
      </c>
      <c r="C682" s="274">
        <f>SUM(C683:C685)</f>
        <v>10</v>
      </c>
      <c r="D682" s="280"/>
      <c r="E682" s="276">
        <f t="shared" si="31"/>
        <v>10</v>
      </c>
    </row>
    <row r="683" spans="1:5" ht="13.5">
      <c r="A683" s="281">
        <v>2101301</v>
      </c>
      <c r="B683" s="278" t="s">
        <v>592</v>
      </c>
      <c r="C683" s="274"/>
      <c r="D683" s="280"/>
      <c r="E683" s="276">
        <f t="shared" si="31"/>
        <v>0</v>
      </c>
    </row>
    <row r="684" spans="1:5" ht="13.5">
      <c r="A684" s="281">
        <v>2101302</v>
      </c>
      <c r="B684" s="278" t="s">
        <v>593</v>
      </c>
      <c r="C684" s="274"/>
      <c r="D684" s="280"/>
      <c r="E684" s="276"/>
    </row>
    <row r="685" spans="1:5" ht="13.5">
      <c r="A685" s="281">
        <v>2101399</v>
      </c>
      <c r="B685" s="278" t="s">
        <v>594</v>
      </c>
      <c r="C685" s="274">
        <v>10</v>
      </c>
      <c r="D685" s="280"/>
      <c r="E685" s="276">
        <f aca="true" t="shared" si="32" ref="E685:E687">C685-D685</f>
        <v>10</v>
      </c>
    </row>
    <row r="686" spans="1:5" ht="13.5">
      <c r="A686" s="281">
        <v>21014</v>
      </c>
      <c r="B686" s="273" t="s">
        <v>595</v>
      </c>
      <c r="C686" s="274">
        <f>SUM(C687:C688)</f>
        <v>12</v>
      </c>
      <c r="D686" s="280"/>
      <c r="E686" s="276">
        <f t="shared" si="32"/>
        <v>12</v>
      </c>
    </row>
    <row r="687" spans="1:5" ht="13.5">
      <c r="A687" s="281">
        <v>2101401</v>
      </c>
      <c r="B687" s="278" t="s">
        <v>596</v>
      </c>
      <c r="C687" s="274">
        <v>12</v>
      </c>
      <c r="D687" s="280"/>
      <c r="E687" s="276">
        <f t="shared" si="32"/>
        <v>12</v>
      </c>
    </row>
    <row r="688" spans="1:5" ht="13.5">
      <c r="A688" s="281">
        <v>2101499</v>
      </c>
      <c r="B688" s="278" t="s">
        <v>597</v>
      </c>
      <c r="C688" s="274"/>
      <c r="D688" s="280"/>
      <c r="E688" s="276"/>
    </row>
    <row r="689" spans="1:5" ht="13.5">
      <c r="A689" s="281">
        <v>21015</v>
      </c>
      <c r="B689" s="273" t="s">
        <v>598</v>
      </c>
      <c r="C689" s="274">
        <f>SUM(C690:C697)</f>
        <v>29</v>
      </c>
      <c r="D689" s="280">
        <v>29</v>
      </c>
      <c r="E689" s="276">
        <f>C689-D689</f>
        <v>0</v>
      </c>
    </row>
    <row r="690" spans="1:5" ht="13.5">
      <c r="A690" s="281">
        <v>2101501</v>
      </c>
      <c r="B690" s="278" t="s">
        <v>102</v>
      </c>
      <c r="C690" s="274">
        <v>17</v>
      </c>
      <c r="D690" s="280">
        <v>29</v>
      </c>
      <c r="E690" s="276"/>
    </row>
    <row r="691" spans="1:5" ht="13.5">
      <c r="A691" s="281">
        <v>2101502</v>
      </c>
      <c r="B691" s="278" t="s">
        <v>103</v>
      </c>
      <c r="C691" s="274"/>
      <c r="D691" s="280"/>
      <c r="E691" s="276"/>
    </row>
    <row r="692" spans="1:5" ht="13.5">
      <c r="A692" s="281">
        <v>2101503</v>
      </c>
      <c r="B692" s="278" t="s">
        <v>104</v>
      </c>
      <c r="C692" s="274"/>
      <c r="D692" s="280"/>
      <c r="E692" s="276"/>
    </row>
    <row r="693" spans="1:5" ht="13.5">
      <c r="A693" s="281">
        <v>2101504</v>
      </c>
      <c r="B693" s="278" t="s">
        <v>144</v>
      </c>
      <c r="C693" s="274">
        <v>2</v>
      </c>
      <c r="D693" s="280"/>
      <c r="E693" s="276"/>
    </row>
    <row r="694" spans="1:5" ht="13.5">
      <c r="A694" s="281">
        <v>2101505</v>
      </c>
      <c r="B694" s="278" t="s">
        <v>599</v>
      </c>
      <c r="C694" s="274"/>
      <c r="D694" s="280"/>
      <c r="E694" s="276"/>
    </row>
    <row r="695" spans="1:5" ht="13.5">
      <c r="A695" s="281">
        <v>2101506</v>
      </c>
      <c r="B695" s="278" t="s">
        <v>600</v>
      </c>
      <c r="C695" s="274"/>
      <c r="D695" s="280"/>
      <c r="E695" s="276"/>
    </row>
    <row r="696" spans="1:5" ht="13.5">
      <c r="A696" s="281">
        <v>2101550</v>
      </c>
      <c r="B696" s="278" t="s">
        <v>111</v>
      </c>
      <c r="C696" s="274"/>
      <c r="D696" s="280"/>
      <c r="E696" s="276"/>
    </row>
    <row r="697" spans="1:5" ht="13.5">
      <c r="A697" s="281">
        <v>2101599</v>
      </c>
      <c r="B697" s="278" t="s">
        <v>601</v>
      </c>
      <c r="C697" s="274">
        <v>10</v>
      </c>
      <c r="D697" s="280"/>
      <c r="E697" s="276">
        <f>C697-D697</f>
        <v>10</v>
      </c>
    </row>
    <row r="698" spans="1:5" ht="13.5">
      <c r="A698" s="281">
        <v>21016</v>
      </c>
      <c r="B698" s="273" t="s">
        <v>602</v>
      </c>
      <c r="C698" s="274">
        <f>SUM(C699)</f>
        <v>0</v>
      </c>
      <c r="D698" s="280"/>
      <c r="E698" s="276"/>
    </row>
    <row r="699" spans="1:5" ht="13.5">
      <c r="A699" s="281">
        <v>2101601</v>
      </c>
      <c r="B699" s="278" t="s">
        <v>603</v>
      </c>
      <c r="C699" s="274"/>
      <c r="D699" s="280"/>
      <c r="E699" s="276"/>
    </row>
    <row r="700" spans="1:5" ht="13.5">
      <c r="A700" s="281">
        <v>21099</v>
      </c>
      <c r="B700" s="273" t="s">
        <v>604</v>
      </c>
      <c r="C700" s="274">
        <f>SUM(C701)</f>
        <v>4</v>
      </c>
      <c r="D700" s="280"/>
      <c r="E700" s="276"/>
    </row>
    <row r="701" spans="1:5" ht="13.5">
      <c r="A701" s="281">
        <v>2109901</v>
      </c>
      <c r="B701" s="278" t="s">
        <v>605</v>
      </c>
      <c r="C701" s="274">
        <v>4</v>
      </c>
      <c r="D701" s="280"/>
      <c r="E701" s="276"/>
    </row>
    <row r="702" spans="1:5" ht="13.5">
      <c r="A702" s="281">
        <v>211</v>
      </c>
      <c r="B702" s="273" t="s">
        <v>606</v>
      </c>
      <c r="C702" s="274">
        <f>SUM(C703,C713,C717,C726,C731,C738,C744,C747,C750,C752,C753,C759,C760,C761,C776,)</f>
        <v>1495</v>
      </c>
      <c r="D702" s="280">
        <v>380</v>
      </c>
      <c r="E702" s="276">
        <f>C702-D702</f>
        <v>1115</v>
      </c>
    </row>
    <row r="703" spans="1:5" ht="13.5">
      <c r="A703" s="281">
        <v>21101</v>
      </c>
      <c r="B703" s="273" t="s">
        <v>607</v>
      </c>
      <c r="C703" s="274">
        <f>SUM(C704:C712)</f>
        <v>450</v>
      </c>
      <c r="D703" s="280">
        <v>380</v>
      </c>
      <c r="E703" s="276"/>
    </row>
    <row r="704" spans="1:5" ht="13.5">
      <c r="A704" s="281">
        <v>2110101</v>
      </c>
      <c r="B704" s="278" t="s">
        <v>102</v>
      </c>
      <c r="C704" s="274">
        <v>427</v>
      </c>
      <c r="D704" s="280">
        <v>380</v>
      </c>
      <c r="E704" s="276"/>
    </row>
    <row r="705" spans="1:5" ht="13.5">
      <c r="A705" s="281">
        <v>2110102</v>
      </c>
      <c r="B705" s="278" t="s">
        <v>103</v>
      </c>
      <c r="C705" s="274">
        <v>22</v>
      </c>
      <c r="D705" s="280"/>
      <c r="E705" s="276"/>
    </row>
    <row r="706" spans="1:5" ht="13.5">
      <c r="A706" s="281">
        <v>2110103</v>
      </c>
      <c r="B706" s="278" t="s">
        <v>104</v>
      </c>
      <c r="C706" s="274"/>
      <c r="D706" s="280"/>
      <c r="E706" s="276"/>
    </row>
    <row r="707" spans="1:5" ht="13.5">
      <c r="A707" s="281">
        <v>2110104</v>
      </c>
      <c r="B707" s="278" t="s">
        <v>608</v>
      </c>
      <c r="C707" s="274"/>
      <c r="D707" s="280"/>
      <c r="E707" s="276"/>
    </row>
    <row r="708" spans="1:5" ht="13.5">
      <c r="A708" s="281">
        <v>2110105</v>
      </c>
      <c r="B708" s="278" t="s">
        <v>609</v>
      </c>
      <c r="C708" s="274"/>
      <c r="D708" s="280"/>
      <c r="E708" s="276"/>
    </row>
    <row r="709" spans="1:5" ht="13.5">
      <c r="A709" s="281">
        <v>2110106</v>
      </c>
      <c r="B709" s="278" t="s">
        <v>610</v>
      </c>
      <c r="C709" s="274"/>
      <c r="D709" s="280"/>
      <c r="E709" s="276"/>
    </row>
    <row r="710" spans="1:5" ht="13.5">
      <c r="A710" s="281">
        <v>2110107</v>
      </c>
      <c r="B710" s="278" t="s">
        <v>611</v>
      </c>
      <c r="C710" s="274"/>
      <c r="D710" s="280"/>
      <c r="E710" s="276"/>
    </row>
    <row r="711" spans="1:5" ht="13.5">
      <c r="A711" s="281">
        <v>2110108</v>
      </c>
      <c r="B711" s="278" t="s">
        <v>612</v>
      </c>
      <c r="C711" s="274"/>
      <c r="D711" s="280"/>
      <c r="E711" s="276"/>
    </row>
    <row r="712" spans="1:5" ht="13.5">
      <c r="A712" s="281">
        <v>2110199</v>
      </c>
      <c r="B712" s="278" t="s">
        <v>613</v>
      </c>
      <c r="C712" s="274">
        <v>1</v>
      </c>
      <c r="D712" s="280"/>
      <c r="E712" s="276"/>
    </row>
    <row r="713" spans="1:5" ht="13.5">
      <c r="A713" s="281">
        <v>21102</v>
      </c>
      <c r="B713" s="273" t="s">
        <v>614</v>
      </c>
      <c r="C713" s="274">
        <f>SUM(C714:C716)</f>
        <v>6</v>
      </c>
      <c r="D713" s="280"/>
      <c r="E713" s="276"/>
    </row>
    <row r="714" spans="1:5" ht="13.5">
      <c r="A714" s="281">
        <v>2110203</v>
      </c>
      <c r="B714" s="278" t="s">
        <v>615</v>
      </c>
      <c r="C714" s="274">
        <v>6</v>
      </c>
      <c r="D714" s="280"/>
      <c r="E714" s="276"/>
    </row>
    <row r="715" spans="1:5" ht="13.5">
      <c r="A715" s="281">
        <v>2110204</v>
      </c>
      <c r="B715" s="278" t="s">
        <v>616</v>
      </c>
      <c r="C715" s="274"/>
      <c r="D715" s="280"/>
      <c r="E715" s="276"/>
    </row>
    <row r="716" spans="1:5" ht="13.5">
      <c r="A716" s="281">
        <v>2110299</v>
      </c>
      <c r="B716" s="278" t="s">
        <v>617</v>
      </c>
      <c r="C716" s="274"/>
      <c r="D716" s="280"/>
      <c r="E716" s="276"/>
    </row>
    <row r="717" spans="1:5" ht="13.5">
      <c r="A717" s="281">
        <v>21103</v>
      </c>
      <c r="B717" s="273" t="s">
        <v>618</v>
      </c>
      <c r="C717" s="274">
        <f>SUM(C718:C725)</f>
        <v>1024</v>
      </c>
      <c r="D717" s="280"/>
      <c r="E717" s="276">
        <f aca="true" t="shared" si="33" ref="E717:E719">C717-D717</f>
        <v>1024</v>
      </c>
    </row>
    <row r="718" spans="1:5" ht="13.5">
      <c r="A718" s="281">
        <v>2110301</v>
      </c>
      <c r="B718" s="278" t="s">
        <v>619</v>
      </c>
      <c r="C718" s="274">
        <v>704</v>
      </c>
      <c r="D718" s="280"/>
      <c r="E718" s="276">
        <f t="shared" si="33"/>
        <v>704</v>
      </c>
    </row>
    <row r="719" spans="1:5" ht="13.5">
      <c r="A719" s="281">
        <v>2110302</v>
      </c>
      <c r="B719" s="278" t="s">
        <v>620</v>
      </c>
      <c r="C719" s="274">
        <v>320</v>
      </c>
      <c r="D719" s="280"/>
      <c r="E719" s="276">
        <f t="shared" si="33"/>
        <v>320</v>
      </c>
    </row>
    <row r="720" spans="1:5" ht="13.5">
      <c r="A720" s="281">
        <v>2110303</v>
      </c>
      <c r="B720" s="278" t="s">
        <v>621</v>
      </c>
      <c r="C720" s="274"/>
      <c r="D720" s="280"/>
      <c r="E720" s="276"/>
    </row>
    <row r="721" spans="1:5" ht="13.5">
      <c r="A721" s="281">
        <v>2110304</v>
      </c>
      <c r="B721" s="278" t="s">
        <v>622</v>
      </c>
      <c r="C721" s="274"/>
      <c r="D721" s="280"/>
      <c r="E721" s="276"/>
    </row>
    <row r="722" spans="1:5" ht="13.5">
      <c r="A722" s="281">
        <v>2110305</v>
      </c>
      <c r="B722" s="278" t="s">
        <v>623</v>
      </c>
      <c r="C722" s="274"/>
      <c r="D722" s="280"/>
      <c r="E722" s="276"/>
    </row>
    <row r="723" spans="1:5" ht="13.5">
      <c r="A723" s="281">
        <v>2110306</v>
      </c>
      <c r="B723" s="278" t="s">
        <v>624</v>
      </c>
      <c r="C723" s="274"/>
      <c r="D723" s="280"/>
      <c r="E723" s="276"/>
    </row>
    <row r="724" spans="1:5" ht="13.5">
      <c r="A724" s="281">
        <v>2110307</v>
      </c>
      <c r="B724" s="278" t="s">
        <v>625</v>
      </c>
      <c r="C724" s="274"/>
      <c r="D724" s="280"/>
      <c r="E724" s="276">
        <f>C724-D724</f>
        <v>0</v>
      </c>
    </row>
    <row r="725" spans="1:5" ht="13.5">
      <c r="A725" s="281">
        <v>2110399</v>
      </c>
      <c r="B725" s="278" t="s">
        <v>626</v>
      </c>
      <c r="C725" s="274"/>
      <c r="D725" s="280"/>
      <c r="E725" s="276">
        <f>C725-D725</f>
        <v>0</v>
      </c>
    </row>
    <row r="726" spans="1:5" ht="13.5">
      <c r="A726" s="281">
        <v>21104</v>
      </c>
      <c r="B726" s="273" t="s">
        <v>627</v>
      </c>
      <c r="C726" s="274">
        <f>SUM(C727:C730)</f>
        <v>0</v>
      </c>
      <c r="D726" s="280"/>
      <c r="E726" s="276"/>
    </row>
    <row r="727" spans="1:5" ht="13.5">
      <c r="A727" s="281">
        <v>2110401</v>
      </c>
      <c r="B727" s="278" t="s">
        <v>628</v>
      </c>
      <c r="C727" s="274"/>
      <c r="D727" s="280"/>
      <c r="E727" s="276"/>
    </row>
    <row r="728" spans="1:5" ht="13.5">
      <c r="A728" s="281">
        <v>2110402</v>
      </c>
      <c r="B728" s="278" t="s">
        <v>629</v>
      </c>
      <c r="C728" s="274"/>
      <c r="D728" s="280"/>
      <c r="E728" s="276"/>
    </row>
    <row r="729" spans="1:5" ht="13.5">
      <c r="A729" s="281">
        <v>2110404</v>
      </c>
      <c r="B729" s="278" t="s">
        <v>630</v>
      </c>
      <c r="C729" s="274"/>
      <c r="D729" s="280"/>
      <c r="E729" s="276"/>
    </row>
    <row r="730" spans="1:5" ht="13.5">
      <c r="A730" s="281">
        <v>2110499</v>
      </c>
      <c r="B730" s="278" t="s">
        <v>631</v>
      </c>
      <c r="C730" s="274"/>
      <c r="D730" s="280"/>
      <c r="E730" s="276"/>
    </row>
    <row r="731" spans="1:5" ht="13.5">
      <c r="A731" s="281">
        <v>21105</v>
      </c>
      <c r="B731" s="273" t="s">
        <v>632</v>
      </c>
      <c r="C731" s="274">
        <f>SUM(C732:C737)</f>
        <v>0</v>
      </c>
      <c r="D731" s="280"/>
      <c r="E731" s="276"/>
    </row>
    <row r="732" spans="1:5" ht="13.5">
      <c r="A732" s="281">
        <v>2110501</v>
      </c>
      <c r="B732" s="278" t="s">
        <v>633</v>
      </c>
      <c r="C732" s="274"/>
      <c r="D732" s="280"/>
      <c r="E732" s="276"/>
    </row>
    <row r="733" spans="1:5" ht="13.5">
      <c r="A733" s="281">
        <v>2110502</v>
      </c>
      <c r="B733" s="278" t="s">
        <v>634</v>
      </c>
      <c r="C733" s="274"/>
      <c r="D733" s="280"/>
      <c r="E733" s="276"/>
    </row>
    <row r="734" spans="1:5" ht="13.5">
      <c r="A734" s="281">
        <v>2110503</v>
      </c>
      <c r="B734" s="278" t="s">
        <v>635</v>
      </c>
      <c r="C734" s="274"/>
      <c r="D734" s="280"/>
      <c r="E734" s="276"/>
    </row>
    <row r="735" spans="1:5" ht="13.5">
      <c r="A735" s="281">
        <v>2110506</v>
      </c>
      <c r="B735" s="278" t="s">
        <v>636</v>
      </c>
      <c r="C735" s="274"/>
      <c r="D735" s="280"/>
      <c r="E735" s="276"/>
    </row>
    <row r="736" spans="1:5" ht="13.5">
      <c r="A736" s="281">
        <v>2110507</v>
      </c>
      <c r="B736" s="278" t="s">
        <v>637</v>
      </c>
      <c r="C736" s="274"/>
      <c r="D736" s="280"/>
      <c r="E736" s="276"/>
    </row>
    <row r="737" spans="1:5" ht="13.5">
      <c r="A737" s="281">
        <v>2110599</v>
      </c>
      <c r="B737" s="278" t="s">
        <v>638</v>
      </c>
      <c r="C737" s="274"/>
      <c r="D737" s="280"/>
      <c r="E737" s="276"/>
    </row>
    <row r="738" spans="1:5" ht="13.5">
      <c r="A738" s="281">
        <v>21106</v>
      </c>
      <c r="B738" s="273" t="s">
        <v>639</v>
      </c>
      <c r="C738" s="274">
        <f>SUM(C739:C743)</f>
        <v>0</v>
      </c>
      <c r="D738" s="280"/>
      <c r="E738" s="276"/>
    </row>
    <row r="739" spans="1:5" ht="13.5">
      <c r="A739" s="281">
        <v>2110602</v>
      </c>
      <c r="B739" s="278" t="s">
        <v>640</v>
      </c>
      <c r="C739" s="274"/>
      <c r="D739" s="280"/>
      <c r="E739" s="276"/>
    </row>
    <row r="740" spans="1:5" ht="13.5">
      <c r="A740" s="281">
        <v>2110603</v>
      </c>
      <c r="B740" s="278" t="s">
        <v>641</v>
      </c>
      <c r="C740" s="274"/>
      <c r="D740" s="280"/>
      <c r="E740" s="276"/>
    </row>
    <row r="741" spans="1:5" ht="13.5">
      <c r="A741" s="281">
        <v>2110604</v>
      </c>
      <c r="B741" s="278" t="s">
        <v>642</v>
      </c>
      <c r="C741" s="274"/>
      <c r="D741" s="280"/>
      <c r="E741" s="276"/>
    </row>
    <row r="742" spans="1:5" ht="13.5">
      <c r="A742" s="281">
        <v>2110605</v>
      </c>
      <c r="B742" s="278" t="s">
        <v>643</v>
      </c>
      <c r="C742" s="274"/>
      <c r="D742" s="280"/>
      <c r="E742" s="276"/>
    </row>
    <row r="743" spans="1:5" ht="13.5">
      <c r="A743" s="281">
        <v>2110699</v>
      </c>
      <c r="B743" s="278" t="s">
        <v>644</v>
      </c>
      <c r="C743" s="274"/>
      <c r="D743" s="280"/>
      <c r="E743" s="276"/>
    </row>
    <row r="744" spans="1:5" ht="13.5">
      <c r="A744" s="281">
        <v>21107</v>
      </c>
      <c r="B744" s="273" t="s">
        <v>645</v>
      </c>
      <c r="C744" s="274">
        <f>SUM(C745:C746)</f>
        <v>0</v>
      </c>
      <c r="D744" s="280"/>
      <c r="E744" s="276"/>
    </row>
    <row r="745" spans="1:5" ht="13.5">
      <c r="A745" s="281">
        <v>2110704</v>
      </c>
      <c r="B745" s="278" t="s">
        <v>646</v>
      </c>
      <c r="C745" s="274"/>
      <c r="D745" s="280"/>
      <c r="E745" s="276"/>
    </row>
    <row r="746" spans="1:5" ht="13.5">
      <c r="A746" s="281">
        <v>2110799</v>
      </c>
      <c r="B746" s="278" t="s">
        <v>647</v>
      </c>
      <c r="C746" s="274"/>
      <c r="D746" s="280"/>
      <c r="E746" s="276"/>
    </row>
    <row r="747" spans="1:5" ht="13.5">
      <c r="A747" s="281">
        <v>21108</v>
      </c>
      <c r="B747" s="273" t="s">
        <v>648</v>
      </c>
      <c r="C747" s="274">
        <f>SUM(C748:C749)</f>
        <v>0</v>
      </c>
      <c r="D747" s="280"/>
      <c r="E747" s="276"/>
    </row>
    <row r="748" spans="1:5" ht="13.5">
      <c r="A748" s="281">
        <v>2110804</v>
      </c>
      <c r="B748" s="278" t="s">
        <v>649</v>
      </c>
      <c r="C748" s="274"/>
      <c r="D748" s="280"/>
      <c r="E748" s="276"/>
    </row>
    <row r="749" spans="1:5" ht="13.5">
      <c r="A749" s="281">
        <v>2110899</v>
      </c>
      <c r="B749" s="278" t="s">
        <v>650</v>
      </c>
      <c r="C749" s="274"/>
      <c r="D749" s="280"/>
      <c r="E749" s="276"/>
    </row>
    <row r="750" spans="1:5" ht="13.5">
      <c r="A750" s="281">
        <v>21109</v>
      </c>
      <c r="B750" s="273" t="s">
        <v>651</v>
      </c>
      <c r="C750" s="274"/>
      <c r="D750" s="280"/>
      <c r="E750" s="276"/>
    </row>
    <row r="751" spans="1:5" ht="13.5">
      <c r="A751" s="281">
        <v>2110901</v>
      </c>
      <c r="B751" s="278" t="s">
        <v>652</v>
      </c>
      <c r="C751" s="274"/>
      <c r="D751" s="280"/>
      <c r="E751" s="276"/>
    </row>
    <row r="752" spans="1:5" ht="13.5">
      <c r="A752" s="281">
        <v>21110</v>
      </c>
      <c r="B752" s="273" t="s">
        <v>653</v>
      </c>
      <c r="C752" s="274">
        <v>15</v>
      </c>
      <c r="D752" s="280"/>
      <c r="E752" s="276">
        <f>C752-D752</f>
        <v>15</v>
      </c>
    </row>
    <row r="753" spans="1:5" ht="13.5">
      <c r="A753" s="281">
        <v>21111</v>
      </c>
      <c r="B753" s="273" t="s">
        <v>654</v>
      </c>
      <c r="C753" s="274"/>
      <c r="D753" s="280"/>
      <c r="E753" s="276"/>
    </row>
    <row r="754" spans="1:5" ht="13.5">
      <c r="A754" s="281">
        <v>2111101</v>
      </c>
      <c r="B754" s="278" t="s">
        <v>655</v>
      </c>
      <c r="C754" s="274"/>
      <c r="D754" s="280"/>
      <c r="E754" s="276"/>
    </row>
    <row r="755" spans="1:5" ht="13.5">
      <c r="A755" s="281">
        <v>2111102</v>
      </c>
      <c r="B755" s="278" t="s">
        <v>656</v>
      </c>
      <c r="C755" s="274"/>
      <c r="D755" s="280"/>
      <c r="E755" s="276"/>
    </row>
    <row r="756" spans="1:5" ht="13.5">
      <c r="A756" s="281">
        <v>2111103</v>
      </c>
      <c r="B756" s="278" t="s">
        <v>657</v>
      </c>
      <c r="C756" s="274">
        <v>0</v>
      </c>
      <c r="D756" s="280"/>
      <c r="E756" s="276"/>
    </row>
    <row r="757" spans="1:5" ht="13.5">
      <c r="A757" s="281">
        <v>2111104</v>
      </c>
      <c r="B757" s="278" t="s">
        <v>658</v>
      </c>
      <c r="C757" s="274"/>
      <c r="D757" s="280"/>
      <c r="E757" s="276"/>
    </row>
    <row r="758" spans="1:5" ht="13.5">
      <c r="A758" s="281">
        <v>2111199</v>
      </c>
      <c r="B758" s="278" t="s">
        <v>659</v>
      </c>
      <c r="C758" s="274"/>
      <c r="D758" s="280"/>
      <c r="E758" s="276"/>
    </row>
    <row r="759" spans="1:5" ht="13.5">
      <c r="A759" s="281">
        <v>21112</v>
      </c>
      <c r="B759" s="273" t="s">
        <v>660</v>
      </c>
      <c r="C759" s="274"/>
      <c r="D759" s="280"/>
      <c r="E759" s="276"/>
    </row>
    <row r="760" spans="1:5" ht="13.5">
      <c r="A760" s="281">
        <v>21113</v>
      </c>
      <c r="B760" s="273" t="s">
        <v>661</v>
      </c>
      <c r="C760" s="274"/>
      <c r="D760" s="280"/>
      <c r="E760" s="276"/>
    </row>
    <row r="761" spans="1:5" ht="13.5">
      <c r="A761" s="281">
        <v>21114</v>
      </c>
      <c r="B761" s="273" t="s">
        <v>662</v>
      </c>
      <c r="C761" s="274">
        <f>SUM(C762:C775)</f>
        <v>0</v>
      </c>
      <c r="D761" s="280"/>
      <c r="E761" s="276"/>
    </row>
    <row r="762" spans="1:5" ht="13.5">
      <c r="A762" s="281">
        <v>2111401</v>
      </c>
      <c r="B762" s="278" t="s">
        <v>102</v>
      </c>
      <c r="C762" s="274"/>
      <c r="D762" s="280"/>
      <c r="E762" s="276"/>
    </row>
    <row r="763" spans="1:5" ht="13.5">
      <c r="A763" s="281">
        <v>2111402</v>
      </c>
      <c r="B763" s="278" t="s">
        <v>103</v>
      </c>
      <c r="C763" s="274"/>
      <c r="D763" s="280"/>
      <c r="E763" s="276"/>
    </row>
    <row r="764" spans="1:5" ht="13.5">
      <c r="A764" s="281">
        <v>2111403</v>
      </c>
      <c r="B764" s="278" t="s">
        <v>104</v>
      </c>
      <c r="C764" s="274"/>
      <c r="D764" s="280"/>
      <c r="E764" s="276"/>
    </row>
    <row r="765" spans="1:5" ht="13.5">
      <c r="A765" s="281">
        <v>2111404</v>
      </c>
      <c r="B765" s="278" t="s">
        <v>663</v>
      </c>
      <c r="C765" s="274"/>
      <c r="D765" s="280"/>
      <c r="E765" s="276"/>
    </row>
    <row r="766" spans="1:5" ht="13.5">
      <c r="A766" s="281">
        <v>2111405</v>
      </c>
      <c r="B766" s="278" t="s">
        <v>664</v>
      </c>
      <c r="C766" s="274"/>
      <c r="D766" s="280"/>
      <c r="E766" s="276"/>
    </row>
    <row r="767" spans="1:5" ht="13.5">
      <c r="A767" s="281">
        <v>2111406</v>
      </c>
      <c r="B767" s="278" t="s">
        <v>665</v>
      </c>
      <c r="C767" s="274"/>
      <c r="D767" s="280"/>
      <c r="E767" s="276"/>
    </row>
    <row r="768" spans="1:5" ht="13.5">
      <c r="A768" s="281">
        <v>2111407</v>
      </c>
      <c r="B768" s="278" t="s">
        <v>666</v>
      </c>
      <c r="C768" s="274"/>
      <c r="D768" s="280"/>
      <c r="E768" s="276"/>
    </row>
    <row r="769" spans="1:5" ht="13.5">
      <c r="A769" s="281">
        <v>2111408</v>
      </c>
      <c r="B769" s="278" t="s">
        <v>667</v>
      </c>
      <c r="C769" s="274"/>
      <c r="D769" s="280"/>
      <c r="E769" s="276"/>
    </row>
    <row r="770" spans="1:5" ht="13.5">
      <c r="A770" s="281">
        <v>2111409</v>
      </c>
      <c r="B770" s="278" t="s">
        <v>668</v>
      </c>
      <c r="C770" s="274"/>
      <c r="D770" s="280"/>
      <c r="E770" s="276"/>
    </row>
    <row r="771" spans="1:5" ht="13.5">
      <c r="A771" s="281">
        <v>2111410</v>
      </c>
      <c r="B771" s="278" t="s">
        <v>669</v>
      </c>
      <c r="C771" s="274"/>
      <c r="D771" s="280"/>
      <c r="E771" s="276"/>
    </row>
    <row r="772" spans="1:5" ht="13.5">
      <c r="A772" s="281">
        <v>2111411</v>
      </c>
      <c r="B772" s="278" t="s">
        <v>144</v>
      </c>
      <c r="C772" s="274"/>
      <c r="D772" s="280"/>
      <c r="E772" s="276"/>
    </row>
    <row r="773" spans="1:5" ht="13.5">
      <c r="A773" s="281">
        <v>2111413</v>
      </c>
      <c r="B773" s="278" t="s">
        <v>670</v>
      </c>
      <c r="C773" s="274"/>
      <c r="D773" s="280"/>
      <c r="E773" s="276"/>
    </row>
    <row r="774" spans="1:5" ht="13.5">
      <c r="A774" s="281">
        <v>2111450</v>
      </c>
      <c r="B774" s="278" t="s">
        <v>111</v>
      </c>
      <c r="C774" s="274"/>
      <c r="D774" s="280"/>
      <c r="E774" s="276"/>
    </row>
    <row r="775" spans="1:5" ht="13.5">
      <c r="A775" s="281">
        <v>2111499</v>
      </c>
      <c r="B775" s="278" t="s">
        <v>671</v>
      </c>
      <c r="C775" s="274"/>
      <c r="D775" s="280"/>
      <c r="E775" s="276"/>
    </row>
    <row r="776" spans="1:5" ht="13.5">
      <c r="A776" s="281">
        <v>21199</v>
      </c>
      <c r="B776" s="273" t="s">
        <v>672</v>
      </c>
      <c r="C776" s="274"/>
      <c r="D776" s="280"/>
      <c r="E776" s="276"/>
    </row>
    <row r="777" spans="1:5" ht="13.5">
      <c r="A777" s="281">
        <v>212</v>
      </c>
      <c r="B777" s="273" t="s">
        <v>673</v>
      </c>
      <c r="C777" s="274">
        <f>SUM(C778,C789,C790,C793,C794,C795,)</f>
        <v>3405</v>
      </c>
      <c r="D777" s="280">
        <v>856</v>
      </c>
      <c r="E777" s="276">
        <f aca="true" t="shared" si="34" ref="E777:E780">C777-D777</f>
        <v>2549</v>
      </c>
    </row>
    <row r="778" spans="1:5" ht="13.5">
      <c r="A778" s="281">
        <v>21201</v>
      </c>
      <c r="B778" s="273" t="s">
        <v>674</v>
      </c>
      <c r="C778" s="274">
        <f>SUM(C779:C788)</f>
        <v>934</v>
      </c>
      <c r="D778" s="280">
        <v>856</v>
      </c>
      <c r="E778" s="276">
        <f t="shared" si="34"/>
        <v>78</v>
      </c>
    </row>
    <row r="779" spans="1:5" ht="13.5">
      <c r="A779" s="281">
        <v>2120101</v>
      </c>
      <c r="B779" s="278" t="s">
        <v>102</v>
      </c>
      <c r="C779" s="274">
        <v>903</v>
      </c>
      <c r="D779" s="280">
        <v>856</v>
      </c>
      <c r="E779" s="276"/>
    </row>
    <row r="780" spans="1:5" ht="13.5">
      <c r="A780" s="281">
        <v>2120102</v>
      </c>
      <c r="B780" s="278" t="s">
        <v>103</v>
      </c>
      <c r="C780" s="274"/>
      <c r="D780" s="280"/>
      <c r="E780" s="276">
        <f t="shared" si="34"/>
        <v>0</v>
      </c>
    </row>
    <row r="781" spans="1:5" ht="13.5">
      <c r="A781" s="281">
        <v>2120103</v>
      </c>
      <c r="B781" s="278" t="s">
        <v>104</v>
      </c>
      <c r="C781" s="274"/>
      <c r="D781" s="280"/>
      <c r="E781" s="276"/>
    </row>
    <row r="782" spans="1:5" ht="13.5">
      <c r="A782" s="281">
        <v>2120104</v>
      </c>
      <c r="B782" s="278" t="s">
        <v>675</v>
      </c>
      <c r="C782" s="274">
        <v>30</v>
      </c>
      <c r="D782" s="280"/>
      <c r="E782" s="276">
        <f>C782-D782</f>
        <v>30</v>
      </c>
    </row>
    <row r="783" spans="1:5" ht="13.5">
      <c r="A783" s="281">
        <v>2120105</v>
      </c>
      <c r="B783" s="278" t="s">
        <v>676</v>
      </c>
      <c r="C783" s="274"/>
      <c r="D783" s="280"/>
      <c r="E783" s="276"/>
    </row>
    <row r="784" spans="1:5" ht="13.5">
      <c r="A784" s="281">
        <v>2120106</v>
      </c>
      <c r="B784" s="278" t="s">
        <v>677</v>
      </c>
      <c r="C784" s="274"/>
      <c r="D784" s="280"/>
      <c r="E784" s="276"/>
    </row>
    <row r="785" spans="1:5" ht="13.5">
      <c r="A785" s="281">
        <v>2120107</v>
      </c>
      <c r="B785" s="278" t="s">
        <v>678</v>
      </c>
      <c r="C785" s="274"/>
      <c r="D785" s="280"/>
      <c r="E785" s="276"/>
    </row>
    <row r="786" spans="1:5" ht="13.5">
      <c r="A786" s="281">
        <v>2120109</v>
      </c>
      <c r="B786" s="278" t="s">
        <v>679</v>
      </c>
      <c r="C786" s="274"/>
      <c r="D786" s="280"/>
      <c r="E786" s="276"/>
    </row>
    <row r="787" spans="1:5" ht="13.5">
      <c r="A787" s="281">
        <v>2120110</v>
      </c>
      <c r="B787" s="278" t="s">
        <v>680</v>
      </c>
      <c r="C787" s="274"/>
      <c r="D787" s="280"/>
      <c r="E787" s="276"/>
    </row>
    <row r="788" spans="1:5" ht="13.5">
      <c r="A788" s="281">
        <v>2120199</v>
      </c>
      <c r="B788" s="278" t="s">
        <v>681</v>
      </c>
      <c r="C788" s="274">
        <v>1</v>
      </c>
      <c r="D788" s="280"/>
      <c r="E788" s="276">
        <f aca="true" t="shared" si="35" ref="E788:E793">C788-D788</f>
        <v>1</v>
      </c>
    </row>
    <row r="789" spans="1:5" ht="13.5">
      <c r="A789" s="281">
        <v>21202</v>
      </c>
      <c r="B789" s="273" t="s">
        <v>682</v>
      </c>
      <c r="C789" s="274"/>
      <c r="D789" s="280"/>
      <c r="E789" s="276"/>
    </row>
    <row r="790" spans="1:5" ht="13.5">
      <c r="A790" s="281">
        <v>21203</v>
      </c>
      <c r="B790" s="273" t="s">
        <v>683</v>
      </c>
      <c r="C790" s="274">
        <f>C791+C792</f>
        <v>2127</v>
      </c>
      <c r="D790" s="280"/>
      <c r="E790" s="276">
        <f t="shared" si="35"/>
        <v>2127</v>
      </c>
    </row>
    <row r="791" spans="1:5" ht="13.5">
      <c r="A791" s="281">
        <v>2120303</v>
      </c>
      <c r="B791" s="278" t="s">
        <v>684</v>
      </c>
      <c r="C791" s="274">
        <v>608</v>
      </c>
      <c r="D791" s="280"/>
      <c r="E791" s="276"/>
    </row>
    <row r="792" spans="1:5" ht="13.5">
      <c r="A792" s="281">
        <v>2120399</v>
      </c>
      <c r="B792" s="278" t="s">
        <v>685</v>
      </c>
      <c r="C792" s="274">
        <v>1519</v>
      </c>
      <c r="D792" s="280"/>
      <c r="E792" s="276">
        <f t="shared" si="35"/>
        <v>1519</v>
      </c>
    </row>
    <row r="793" spans="1:5" ht="13.5">
      <c r="A793" s="281">
        <v>21205</v>
      </c>
      <c r="B793" s="273" t="s">
        <v>686</v>
      </c>
      <c r="C793" s="274">
        <v>344</v>
      </c>
      <c r="D793" s="280"/>
      <c r="E793" s="276">
        <f t="shared" si="35"/>
        <v>344</v>
      </c>
    </row>
    <row r="794" spans="1:5" ht="13.5">
      <c r="A794" s="281">
        <v>21206</v>
      </c>
      <c r="B794" s="273" t="s">
        <v>687</v>
      </c>
      <c r="C794" s="274"/>
      <c r="D794" s="280"/>
      <c r="E794" s="276"/>
    </row>
    <row r="795" spans="1:5" ht="13.5">
      <c r="A795" s="281">
        <v>21299</v>
      </c>
      <c r="B795" s="273" t="s">
        <v>688</v>
      </c>
      <c r="C795" s="274"/>
      <c r="D795" s="280"/>
      <c r="E795" s="276"/>
    </row>
    <row r="796" spans="1:5" ht="13.5">
      <c r="A796" s="281">
        <v>213</v>
      </c>
      <c r="B796" s="273" t="s">
        <v>689</v>
      </c>
      <c r="C796" s="274">
        <f>SUM(C797,C822,C847,C875,C886,C893,C900,C903,)</f>
        <v>4846</v>
      </c>
      <c r="D796" s="280">
        <v>456</v>
      </c>
      <c r="E796" s="276">
        <f aca="true" t="shared" si="36" ref="E796:E799">C796-D796</f>
        <v>4390</v>
      </c>
    </row>
    <row r="797" spans="1:5" ht="13.5">
      <c r="A797" s="281">
        <v>21301</v>
      </c>
      <c r="B797" s="273" t="s">
        <v>690</v>
      </c>
      <c r="C797" s="274">
        <f>SUM(C798:C821)</f>
        <v>1140</v>
      </c>
      <c r="D797" s="280">
        <v>408</v>
      </c>
      <c r="E797" s="276">
        <f t="shared" si="36"/>
        <v>732</v>
      </c>
    </row>
    <row r="798" spans="1:5" ht="13.5">
      <c r="A798" s="281">
        <v>2130101</v>
      </c>
      <c r="B798" s="278" t="s">
        <v>102</v>
      </c>
      <c r="C798" s="274">
        <v>467</v>
      </c>
      <c r="D798" s="280">
        <v>349</v>
      </c>
      <c r="E798" s="276"/>
    </row>
    <row r="799" spans="1:5" ht="13.5">
      <c r="A799" s="281">
        <v>2130102</v>
      </c>
      <c r="B799" s="278" t="s">
        <v>103</v>
      </c>
      <c r="C799" s="274">
        <v>4</v>
      </c>
      <c r="D799" s="280">
        <v>59</v>
      </c>
      <c r="E799" s="276">
        <f t="shared" si="36"/>
        <v>-55</v>
      </c>
    </row>
    <row r="800" spans="1:5" ht="13.5">
      <c r="A800" s="281">
        <v>2130103</v>
      </c>
      <c r="B800" s="278" t="s">
        <v>104</v>
      </c>
      <c r="C800" s="274"/>
      <c r="D800" s="280"/>
      <c r="E800" s="276"/>
    </row>
    <row r="801" spans="1:5" ht="13.5">
      <c r="A801" s="281">
        <v>2130104</v>
      </c>
      <c r="B801" s="278" t="s">
        <v>111</v>
      </c>
      <c r="C801" s="274"/>
      <c r="D801" s="280"/>
      <c r="E801" s="276"/>
    </row>
    <row r="802" spans="1:5" ht="13.5">
      <c r="A802" s="281">
        <v>2130105</v>
      </c>
      <c r="B802" s="278" t="s">
        <v>691</v>
      </c>
      <c r="C802" s="274"/>
      <c r="D802" s="280"/>
      <c r="E802" s="276"/>
    </row>
    <row r="803" spans="1:5" ht="13.5">
      <c r="A803" s="281">
        <v>2130106</v>
      </c>
      <c r="B803" s="278" t="s">
        <v>692</v>
      </c>
      <c r="C803" s="274"/>
      <c r="D803" s="280"/>
      <c r="E803" s="276"/>
    </row>
    <row r="804" spans="1:5" ht="13.5">
      <c r="A804" s="281">
        <v>2130108</v>
      </c>
      <c r="B804" s="278" t="s">
        <v>693</v>
      </c>
      <c r="C804" s="274">
        <v>42</v>
      </c>
      <c r="D804" s="280"/>
      <c r="E804" s="276">
        <f>C804-D804</f>
        <v>42</v>
      </c>
    </row>
    <row r="805" spans="1:5" ht="13.5">
      <c r="A805" s="281">
        <v>2130109</v>
      </c>
      <c r="B805" s="278" t="s">
        <v>694</v>
      </c>
      <c r="C805" s="274">
        <v>24</v>
      </c>
      <c r="D805" s="280"/>
      <c r="E805" s="276">
        <f>C805-D805</f>
        <v>24</v>
      </c>
    </row>
    <row r="806" spans="1:5" ht="13.5">
      <c r="A806" s="281">
        <v>2130110</v>
      </c>
      <c r="B806" s="278" t="s">
        <v>695</v>
      </c>
      <c r="C806" s="274"/>
      <c r="D806" s="280"/>
      <c r="E806" s="276"/>
    </row>
    <row r="807" spans="1:5" ht="13.5">
      <c r="A807" s="281">
        <v>2130111</v>
      </c>
      <c r="B807" s="278" t="s">
        <v>696</v>
      </c>
      <c r="C807" s="274"/>
      <c r="D807" s="280"/>
      <c r="E807" s="276"/>
    </row>
    <row r="808" spans="1:5" ht="13.5">
      <c r="A808" s="281">
        <v>2130112</v>
      </c>
      <c r="B808" s="278" t="s">
        <v>697</v>
      </c>
      <c r="C808" s="274">
        <v>52</v>
      </c>
      <c r="D808" s="280"/>
      <c r="E808" s="276"/>
    </row>
    <row r="809" spans="1:5" ht="13.5">
      <c r="A809" s="281">
        <v>2130114</v>
      </c>
      <c r="B809" s="278" t="s">
        <v>698</v>
      </c>
      <c r="C809" s="274"/>
      <c r="D809" s="280"/>
      <c r="E809" s="276"/>
    </row>
    <row r="810" spans="1:5" ht="13.5">
      <c r="A810" s="281">
        <v>2130119</v>
      </c>
      <c r="B810" s="278" t="s">
        <v>699</v>
      </c>
      <c r="C810" s="274"/>
      <c r="D810" s="280"/>
      <c r="E810" s="276"/>
    </row>
    <row r="811" spans="1:5" ht="13.5">
      <c r="A811" s="281">
        <v>2130120</v>
      </c>
      <c r="B811" s="278" t="s">
        <v>700</v>
      </c>
      <c r="C811" s="274"/>
      <c r="D811" s="280"/>
      <c r="E811" s="276"/>
    </row>
    <row r="812" spans="1:5" ht="13.5">
      <c r="A812" s="281">
        <v>2130121</v>
      </c>
      <c r="B812" s="278" t="s">
        <v>701</v>
      </c>
      <c r="C812" s="274"/>
      <c r="D812" s="280"/>
      <c r="E812" s="276"/>
    </row>
    <row r="813" spans="1:5" ht="13.5">
      <c r="A813" s="281">
        <v>2130122</v>
      </c>
      <c r="B813" s="278" t="s">
        <v>702</v>
      </c>
      <c r="C813" s="274">
        <v>294</v>
      </c>
      <c r="D813" s="280"/>
      <c r="E813" s="276">
        <f>C813-D813</f>
        <v>294</v>
      </c>
    </row>
    <row r="814" spans="1:5" ht="13.5">
      <c r="A814" s="281">
        <v>2130124</v>
      </c>
      <c r="B814" s="278" t="s">
        <v>703</v>
      </c>
      <c r="C814" s="274"/>
      <c r="D814" s="280"/>
      <c r="E814" s="276"/>
    </row>
    <row r="815" spans="1:5" ht="13.5">
      <c r="A815" s="281">
        <v>2130125</v>
      </c>
      <c r="B815" s="278" t="s">
        <v>704</v>
      </c>
      <c r="C815" s="274"/>
      <c r="D815" s="280"/>
      <c r="E815" s="276"/>
    </row>
    <row r="816" spans="1:5" ht="13.5">
      <c r="A816" s="281">
        <v>2130126</v>
      </c>
      <c r="B816" s="278" t="s">
        <v>705</v>
      </c>
      <c r="C816" s="274"/>
      <c r="D816" s="280"/>
      <c r="E816" s="276"/>
    </row>
    <row r="817" spans="1:5" ht="13.5">
      <c r="A817" s="281">
        <v>2130135</v>
      </c>
      <c r="B817" s="278" t="s">
        <v>706</v>
      </c>
      <c r="C817" s="274"/>
      <c r="D817" s="280"/>
      <c r="E817" s="276"/>
    </row>
    <row r="818" spans="1:5" ht="13.5">
      <c r="A818" s="281">
        <v>2130142</v>
      </c>
      <c r="B818" s="278" t="s">
        <v>707</v>
      </c>
      <c r="C818" s="274"/>
      <c r="D818" s="280"/>
      <c r="E818" s="276"/>
    </row>
    <row r="819" spans="1:5" ht="13.5">
      <c r="A819" s="281">
        <v>2130148</v>
      </c>
      <c r="B819" s="278" t="s">
        <v>708</v>
      </c>
      <c r="C819" s="274"/>
      <c r="D819" s="280"/>
      <c r="E819" s="276"/>
    </row>
    <row r="820" spans="1:5" ht="13.5">
      <c r="A820" s="281">
        <v>2130153</v>
      </c>
      <c r="B820" s="278" t="s">
        <v>709</v>
      </c>
      <c r="C820" s="274">
        <v>226</v>
      </c>
      <c r="D820" s="280"/>
      <c r="E820" s="276"/>
    </row>
    <row r="821" spans="1:5" ht="13.5">
      <c r="A821" s="281">
        <v>2130199</v>
      </c>
      <c r="B821" s="278" t="s">
        <v>710</v>
      </c>
      <c r="C821" s="274">
        <v>31</v>
      </c>
      <c r="D821" s="280"/>
      <c r="E821" s="276">
        <f>C821-D821</f>
        <v>31</v>
      </c>
    </row>
    <row r="822" spans="1:5" ht="13.5">
      <c r="A822" s="281">
        <v>21302</v>
      </c>
      <c r="B822" s="273" t="s">
        <v>711</v>
      </c>
      <c r="C822" s="274">
        <f>SUM(C823:C846)</f>
        <v>113</v>
      </c>
      <c r="D822" s="280"/>
      <c r="E822" s="276">
        <f>C822-D822</f>
        <v>113</v>
      </c>
    </row>
    <row r="823" spans="1:5" ht="13.5">
      <c r="A823" s="281">
        <v>2130201</v>
      </c>
      <c r="B823" s="278" t="s">
        <v>102</v>
      </c>
      <c r="C823" s="274"/>
      <c r="D823" s="280"/>
      <c r="E823" s="276"/>
    </row>
    <row r="824" spans="1:5" ht="13.5">
      <c r="A824" s="281">
        <v>2130202</v>
      </c>
      <c r="B824" s="278" t="s">
        <v>103</v>
      </c>
      <c r="C824" s="274"/>
      <c r="D824" s="280"/>
      <c r="E824" s="276"/>
    </row>
    <row r="825" spans="1:5" ht="13.5">
      <c r="A825" s="281">
        <v>2130203</v>
      </c>
      <c r="B825" s="278" t="s">
        <v>104</v>
      </c>
      <c r="C825" s="274"/>
      <c r="D825" s="280"/>
      <c r="E825" s="276"/>
    </row>
    <row r="826" spans="1:5" ht="13.5">
      <c r="A826" s="281">
        <v>2130204</v>
      </c>
      <c r="B826" s="278" t="s">
        <v>712</v>
      </c>
      <c r="C826" s="274"/>
      <c r="D826" s="280"/>
      <c r="E826" s="276"/>
    </row>
    <row r="827" spans="1:5" ht="13.5">
      <c r="A827" s="281">
        <v>2130205</v>
      </c>
      <c r="B827" s="278" t="s">
        <v>713</v>
      </c>
      <c r="C827" s="274">
        <v>113</v>
      </c>
      <c r="D827" s="280"/>
      <c r="E827" s="276">
        <f>C827-D827</f>
        <v>113</v>
      </c>
    </row>
    <row r="828" spans="1:5" ht="13.5">
      <c r="A828" s="281">
        <v>2130206</v>
      </c>
      <c r="B828" s="278" t="s">
        <v>714</v>
      </c>
      <c r="C828" s="274"/>
      <c r="D828" s="280"/>
      <c r="E828" s="276"/>
    </row>
    <row r="829" spans="1:5" ht="13.5">
      <c r="A829" s="281">
        <v>2130207</v>
      </c>
      <c r="B829" s="278" t="s">
        <v>715</v>
      </c>
      <c r="C829" s="274"/>
      <c r="D829" s="280"/>
      <c r="E829" s="276"/>
    </row>
    <row r="830" spans="1:5" ht="13.5">
      <c r="A830" s="281">
        <v>2130209</v>
      </c>
      <c r="B830" s="278" t="s">
        <v>716</v>
      </c>
      <c r="C830" s="274"/>
      <c r="D830" s="280"/>
      <c r="E830" s="276"/>
    </row>
    <row r="831" spans="1:5" ht="13.5">
      <c r="A831" s="281">
        <v>2130210</v>
      </c>
      <c r="B831" s="278" t="s">
        <v>717</v>
      </c>
      <c r="C831" s="274"/>
      <c r="D831" s="280"/>
      <c r="E831" s="276"/>
    </row>
    <row r="832" spans="1:5" ht="13.5">
      <c r="A832" s="281">
        <v>2130211</v>
      </c>
      <c r="B832" s="278" t="s">
        <v>718</v>
      </c>
      <c r="C832" s="274"/>
      <c r="D832" s="280"/>
      <c r="E832" s="276"/>
    </row>
    <row r="833" spans="1:5" ht="13.5">
      <c r="A833" s="281">
        <v>2130212</v>
      </c>
      <c r="B833" s="278" t="s">
        <v>719</v>
      </c>
      <c r="C833" s="274"/>
      <c r="D833" s="280"/>
      <c r="E833" s="276"/>
    </row>
    <row r="834" spans="1:5" ht="13.5">
      <c r="A834" s="281">
        <v>2130213</v>
      </c>
      <c r="B834" s="278" t="s">
        <v>720</v>
      </c>
      <c r="C834" s="274"/>
      <c r="D834" s="280"/>
      <c r="E834" s="276"/>
    </row>
    <row r="835" spans="1:5" ht="13.5">
      <c r="A835" s="281">
        <v>2130217</v>
      </c>
      <c r="B835" s="278" t="s">
        <v>721</v>
      </c>
      <c r="C835" s="274"/>
      <c r="D835" s="280"/>
      <c r="E835" s="276"/>
    </row>
    <row r="836" spans="1:5" ht="13.5">
      <c r="A836" s="281">
        <v>2130220</v>
      </c>
      <c r="B836" s="278" t="s">
        <v>722</v>
      </c>
      <c r="C836" s="274"/>
      <c r="D836" s="280"/>
      <c r="E836" s="276"/>
    </row>
    <row r="837" spans="1:5" ht="13.5">
      <c r="A837" s="281">
        <v>2130221</v>
      </c>
      <c r="B837" s="278" t="s">
        <v>723</v>
      </c>
      <c r="C837" s="274"/>
      <c r="D837" s="280"/>
      <c r="E837" s="276"/>
    </row>
    <row r="838" spans="1:5" ht="13.5">
      <c r="A838" s="281">
        <v>2130223</v>
      </c>
      <c r="B838" s="278" t="s">
        <v>724</v>
      </c>
      <c r="C838" s="274"/>
      <c r="D838" s="280"/>
      <c r="E838" s="276"/>
    </row>
    <row r="839" spans="1:5" ht="13.5">
      <c r="A839" s="281">
        <v>2130226</v>
      </c>
      <c r="B839" s="278" t="s">
        <v>725</v>
      </c>
      <c r="C839" s="274"/>
      <c r="D839" s="280"/>
      <c r="E839" s="276"/>
    </row>
    <row r="840" spans="1:5" ht="13.5">
      <c r="A840" s="281">
        <v>2130227</v>
      </c>
      <c r="B840" s="278" t="s">
        <v>726</v>
      </c>
      <c r="C840" s="274"/>
      <c r="D840" s="280"/>
      <c r="E840" s="276"/>
    </row>
    <row r="841" spans="1:5" ht="13.5">
      <c r="A841" s="281">
        <v>2130232</v>
      </c>
      <c r="B841" s="278" t="s">
        <v>727</v>
      </c>
      <c r="C841" s="274"/>
      <c r="D841" s="280"/>
      <c r="E841" s="276"/>
    </row>
    <row r="842" spans="1:5" ht="13.5">
      <c r="A842" s="281">
        <v>2130234</v>
      </c>
      <c r="B842" s="278" t="s">
        <v>728</v>
      </c>
      <c r="C842" s="274"/>
      <c r="D842" s="280"/>
      <c r="E842" s="276"/>
    </row>
    <row r="843" spans="1:5" ht="13.5">
      <c r="A843" s="281">
        <v>2130235</v>
      </c>
      <c r="B843" s="278" t="s">
        <v>729</v>
      </c>
      <c r="C843" s="274"/>
      <c r="D843" s="280"/>
      <c r="E843" s="276"/>
    </row>
    <row r="844" spans="1:5" ht="13.5">
      <c r="A844" s="281">
        <v>2130236</v>
      </c>
      <c r="B844" s="278" t="s">
        <v>730</v>
      </c>
      <c r="C844" s="274"/>
      <c r="D844" s="280"/>
      <c r="E844" s="276"/>
    </row>
    <row r="845" spans="1:5" ht="13.5">
      <c r="A845" s="281">
        <v>2130237</v>
      </c>
      <c r="B845" s="278" t="s">
        <v>697</v>
      </c>
      <c r="C845" s="274"/>
      <c r="D845" s="280"/>
      <c r="E845" s="276"/>
    </row>
    <row r="846" spans="1:5" ht="13.5">
      <c r="A846" s="281">
        <v>2130299</v>
      </c>
      <c r="B846" s="278" t="s">
        <v>731</v>
      </c>
      <c r="C846" s="274"/>
      <c r="D846" s="280"/>
      <c r="E846" s="276"/>
    </row>
    <row r="847" spans="1:5" ht="13.5">
      <c r="A847" s="281">
        <v>21303</v>
      </c>
      <c r="B847" s="273" t="s">
        <v>732</v>
      </c>
      <c r="C847" s="274">
        <f>SUM(C848:C874)</f>
        <v>1673</v>
      </c>
      <c r="D847" s="280"/>
      <c r="E847" s="276">
        <f>C847-D847</f>
        <v>1673</v>
      </c>
    </row>
    <row r="848" spans="1:5" ht="13.5">
      <c r="A848" s="281">
        <v>2130301</v>
      </c>
      <c r="B848" s="278" t="s">
        <v>102</v>
      </c>
      <c r="C848" s="274"/>
      <c r="D848" s="280"/>
      <c r="E848" s="276"/>
    </row>
    <row r="849" spans="1:5" ht="13.5">
      <c r="A849" s="281">
        <v>2130302</v>
      </c>
      <c r="B849" s="278" t="s">
        <v>103</v>
      </c>
      <c r="C849" s="274"/>
      <c r="D849" s="280"/>
      <c r="E849" s="276"/>
    </row>
    <row r="850" spans="1:5" ht="13.5">
      <c r="A850" s="281">
        <v>2130303</v>
      </c>
      <c r="B850" s="278" t="s">
        <v>104</v>
      </c>
      <c r="C850" s="274"/>
      <c r="D850" s="280"/>
      <c r="E850" s="276"/>
    </row>
    <row r="851" spans="1:5" ht="13.5">
      <c r="A851" s="281">
        <v>2130304</v>
      </c>
      <c r="B851" s="278" t="s">
        <v>733</v>
      </c>
      <c r="C851" s="274">
        <v>31</v>
      </c>
      <c r="D851" s="280"/>
      <c r="E851" s="276"/>
    </row>
    <row r="852" spans="1:5" ht="13.5">
      <c r="A852" s="281">
        <v>2130305</v>
      </c>
      <c r="B852" s="278" t="s">
        <v>734</v>
      </c>
      <c r="C852" s="274"/>
      <c r="D852" s="280"/>
      <c r="E852" s="276"/>
    </row>
    <row r="853" spans="1:5" ht="13.5">
      <c r="A853" s="281">
        <v>2130306</v>
      </c>
      <c r="B853" s="278" t="s">
        <v>735</v>
      </c>
      <c r="C853" s="274">
        <v>47</v>
      </c>
      <c r="D853" s="280"/>
      <c r="E853" s="276">
        <f>C853-D853</f>
        <v>47</v>
      </c>
    </row>
    <row r="854" spans="1:5" ht="13.5">
      <c r="A854" s="281">
        <v>2130307</v>
      </c>
      <c r="B854" s="278" t="s">
        <v>736</v>
      </c>
      <c r="C854" s="274"/>
      <c r="D854" s="280"/>
      <c r="E854" s="276"/>
    </row>
    <row r="855" spans="1:5" ht="13.5">
      <c r="A855" s="281">
        <v>2130308</v>
      </c>
      <c r="B855" s="278" t="s">
        <v>737</v>
      </c>
      <c r="C855" s="274"/>
      <c r="D855" s="280"/>
      <c r="E855" s="276"/>
    </row>
    <row r="856" spans="1:5" ht="13.5">
      <c r="A856" s="281">
        <v>2130309</v>
      </c>
      <c r="B856" s="278" t="s">
        <v>738</v>
      </c>
      <c r="C856" s="274"/>
      <c r="D856" s="280"/>
      <c r="E856" s="276"/>
    </row>
    <row r="857" spans="1:5" ht="13.5">
      <c r="A857" s="281">
        <v>2130310</v>
      </c>
      <c r="B857" s="278" t="s">
        <v>739</v>
      </c>
      <c r="C857" s="274">
        <v>1</v>
      </c>
      <c r="D857" s="280"/>
      <c r="E857" s="276"/>
    </row>
    <row r="858" spans="1:5" ht="13.5">
      <c r="A858" s="281">
        <v>2130311</v>
      </c>
      <c r="B858" s="278" t="s">
        <v>740</v>
      </c>
      <c r="C858" s="274"/>
      <c r="D858" s="280"/>
      <c r="E858" s="276"/>
    </row>
    <row r="859" spans="1:5" ht="13.5">
      <c r="A859" s="281">
        <v>2130312</v>
      </c>
      <c r="B859" s="278" t="s">
        <v>741</v>
      </c>
      <c r="C859" s="274"/>
      <c r="D859" s="280"/>
      <c r="E859" s="276"/>
    </row>
    <row r="860" spans="1:5" ht="13.5">
      <c r="A860" s="281">
        <v>2130313</v>
      </c>
      <c r="B860" s="278" t="s">
        <v>742</v>
      </c>
      <c r="C860" s="274"/>
      <c r="D860" s="280"/>
      <c r="E860" s="276"/>
    </row>
    <row r="861" spans="1:5" ht="13.5">
      <c r="A861" s="281">
        <v>2130314</v>
      </c>
      <c r="B861" s="278" t="s">
        <v>743</v>
      </c>
      <c r="C861" s="274">
        <v>10</v>
      </c>
      <c r="D861" s="280"/>
      <c r="E861" s="276">
        <f>C861-D861</f>
        <v>10</v>
      </c>
    </row>
    <row r="862" spans="1:5" ht="13.5">
      <c r="A862" s="281">
        <v>2130315</v>
      </c>
      <c r="B862" s="278" t="s">
        <v>744</v>
      </c>
      <c r="C862" s="274"/>
      <c r="D862" s="280"/>
      <c r="E862" s="276"/>
    </row>
    <row r="863" spans="1:5" ht="13.5">
      <c r="A863" s="281">
        <v>2130316</v>
      </c>
      <c r="B863" s="278" t="s">
        <v>745</v>
      </c>
      <c r="C863" s="274">
        <v>10</v>
      </c>
      <c r="D863" s="280"/>
      <c r="E863" s="276">
        <f>C863-D863</f>
        <v>10</v>
      </c>
    </row>
    <row r="864" spans="1:5" ht="13.5">
      <c r="A864" s="281">
        <v>2130317</v>
      </c>
      <c r="B864" s="278" t="s">
        <v>746</v>
      </c>
      <c r="C864" s="274"/>
      <c r="D864" s="280"/>
      <c r="E864" s="276"/>
    </row>
    <row r="865" spans="1:5" ht="13.5">
      <c r="A865" s="281">
        <v>2130318</v>
      </c>
      <c r="B865" s="278" t="s">
        <v>747</v>
      </c>
      <c r="C865" s="274"/>
      <c r="D865" s="280"/>
      <c r="E865" s="276"/>
    </row>
    <row r="866" spans="1:5" ht="13.5">
      <c r="A866" s="281">
        <v>2130319</v>
      </c>
      <c r="B866" s="278" t="s">
        <v>748</v>
      </c>
      <c r="C866" s="274">
        <v>1517</v>
      </c>
      <c r="D866" s="280"/>
      <c r="E866" s="276"/>
    </row>
    <row r="867" spans="1:5" ht="13.5">
      <c r="A867" s="281">
        <v>2130321</v>
      </c>
      <c r="B867" s="278" t="s">
        <v>749</v>
      </c>
      <c r="C867" s="274"/>
      <c r="D867" s="280"/>
      <c r="E867" s="276"/>
    </row>
    <row r="868" spans="1:5" ht="13.5">
      <c r="A868" s="281">
        <v>2130322</v>
      </c>
      <c r="B868" s="278" t="s">
        <v>750</v>
      </c>
      <c r="C868" s="274"/>
      <c r="D868" s="280"/>
      <c r="E868" s="276"/>
    </row>
    <row r="869" spans="1:5" ht="13.5">
      <c r="A869" s="281">
        <v>2130333</v>
      </c>
      <c r="B869" s="278" t="s">
        <v>724</v>
      </c>
      <c r="C869" s="274"/>
      <c r="D869" s="280"/>
      <c r="E869" s="276"/>
    </row>
    <row r="870" spans="1:5" ht="13.5">
      <c r="A870" s="281">
        <v>2130334</v>
      </c>
      <c r="B870" s="278" t="s">
        <v>751</v>
      </c>
      <c r="C870" s="274"/>
      <c r="D870" s="280"/>
      <c r="E870" s="276"/>
    </row>
    <row r="871" spans="1:5" ht="13.5">
      <c r="A871" s="281">
        <v>2130335</v>
      </c>
      <c r="B871" s="278" t="s">
        <v>752</v>
      </c>
      <c r="C871" s="274"/>
      <c r="D871" s="280"/>
      <c r="E871" s="276"/>
    </row>
    <row r="872" spans="1:5" ht="13.5">
      <c r="A872" s="281">
        <v>2130336</v>
      </c>
      <c r="B872" s="278" t="s">
        <v>753</v>
      </c>
      <c r="C872" s="274"/>
      <c r="D872" s="280"/>
      <c r="E872" s="276"/>
    </row>
    <row r="873" spans="1:5" ht="13.5">
      <c r="A873" s="281">
        <v>2130337</v>
      </c>
      <c r="B873" s="278" t="s">
        <v>754</v>
      </c>
      <c r="C873" s="274"/>
      <c r="D873" s="280"/>
      <c r="E873" s="276"/>
    </row>
    <row r="874" spans="1:5" ht="13.5">
      <c r="A874" s="281">
        <v>2130399</v>
      </c>
      <c r="B874" s="278" t="s">
        <v>755</v>
      </c>
      <c r="C874" s="274">
        <v>57</v>
      </c>
      <c r="D874" s="280"/>
      <c r="E874" s="276">
        <f aca="true" t="shared" si="37" ref="E874:E877">C874-D874</f>
        <v>57</v>
      </c>
    </row>
    <row r="875" spans="1:5" ht="13.5">
      <c r="A875" s="281">
        <v>21305</v>
      </c>
      <c r="B875" s="273" t="s">
        <v>756</v>
      </c>
      <c r="C875" s="274">
        <f>SUM(C876:C885)</f>
        <v>1474</v>
      </c>
      <c r="D875" s="280">
        <v>48</v>
      </c>
      <c r="E875" s="276">
        <f t="shared" si="37"/>
        <v>1426</v>
      </c>
    </row>
    <row r="876" spans="1:5" ht="13.5">
      <c r="A876" s="281">
        <v>2130501</v>
      </c>
      <c r="B876" s="278" t="s">
        <v>102</v>
      </c>
      <c r="C876" s="274">
        <v>52</v>
      </c>
      <c r="D876" s="280">
        <v>10</v>
      </c>
      <c r="E876" s="276"/>
    </row>
    <row r="877" spans="1:5" ht="13.5">
      <c r="A877" s="281">
        <v>2130502</v>
      </c>
      <c r="B877" s="278" t="s">
        <v>103</v>
      </c>
      <c r="C877" s="274"/>
      <c r="D877" s="280"/>
      <c r="E877" s="276">
        <f t="shared" si="37"/>
        <v>0</v>
      </c>
    </row>
    <row r="878" spans="1:5" ht="13.5">
      <c r="A878" s="281">
        <v>2130503</v>
      </c>
      <c r="B878" s="278" t="s">
        <v>104</v>
      </c>
      <c r="C878" s="274"/>
      <c r="D878" s="280"/>
      <c r="E878" s="276"/>
    </row>
    <row r="879" spans="1:5" ht="13.5">
      <c r="A879" s="281">
        <v>2130504</v>
      </c>
      <c r="B879" s="278" t="s">
        <v>757</v>
      </c>
      <c r="C879" s="274"/>
      <c r="D879" s="280"/>
      <c r="E879" s="276"/>
    </row>
    <row r="880" spans="1:5" ht="13.5">
      <c r="A880" s="281">
        <v>2130505</v>
      </c>
      <c r="B880" s="278" t="s">
        <v>758</v>
      </c>
      <c r="C880" s="274"/>
      <c r="D880" s="280"/>
      <c r="E880" s="276"/>
    </row>
    <row r="881" spans="1:5" ht="13.5">
      <c r="A881" s="281">
        <v>2130506</v>
      </c>
      <c r="B881" s="278" t="s">
        <v>759</v>
      </c>
      <c r="C881" s="274"/>
      <c r="D881" s="280"/>
      <c r="E881" s="276"/>
    </row>
    <row r="882" spans="1:5" ht="13.5">
      <c r="A882" s="281">
        <v>2130507</v>
      </c>
      <c r="B882" s="278" t="s">
        <v>760</v>
      </c>
      <c r="C882" s="274"/>
      <c r="D882" s="280"/>
      <c r="E882" s="276"/>
    </row>
    <row r="883" spans="1:5" ht="13.5">
      <c r="A883" s="281">
        <v>2130508</v>
      </c>
      <c r="B883" s="278" t="s">
        <v>761</v>
      </c>
      <c r="C883" s="274"/>
      <c r="D883" s="280"/>
      <c r="E883" s="276"/>
    </row>
    <row r="884" spans="1:5" ht="13.5">
      <c r="A884" s="281">
        <v>2130550</v>
      </c>
      <c r="B884" s="278" t="s">
        <v>762</v>
      </c>
      <c r="C884" s="274"/>
      <c r="D884" s="280">
        <v>38</v>
      </c>
      <c r="E884" s="276">
        <f aca="true" t="shared" si="38" ref="E884:E886">C884-D884</f>
        <v>-38</v>
      </c>
    </row>
    <row r="885" spans="1:5" ht="13.5">
      <c r="A885" s="281">
        <v>2130599</v>
      </c>
      <c r="B885" s="278" t="s">
        <v>763</v>
      </c>
      <c r="C885" s="274">
        <v>1422</v>
      </c>
      <c r="D885" s="280"/>
      <c r="E885" s="276">
        <f t="shared" si="38"/>
        <v>1422</v>
      </c>
    </row>
    <row r="886" spans="1:5" ht="13.5">
      <c r="A886" s="281">
        <v>21307</v>
      </c>
      <c r="B886" s="273" t="s">
        <v>764</v>
      </c>
      <c r="C886" s="274">
        <f>SUM(C887:C892)</f>
        <v>407</v>
      </c>
      <c r="D886" s="280"/>
      <c r="E886" s="276">
        <f t="shared" si="38"/>
        <v>407</v>
      </c>
    </row>
    <row r="887" spans="1:5" ht="13.5">
      <c r="A887" s="281">
        <v>2130701</v>
      </c>
      <c r="B887" s="278" t="s">
        <v>765</v>
      </c>
      <c r="C887" s="274"/>
      <c r="D887" s="280"/>
      <c r="E887" s="276"/>
    </row>
    <row r="888" spans="1:5" ht="13.5">
      <c r="A888" s="281">
        <v>2130704</v>
      </c>
      <c r="B888" s="278" t="s">
        <v>766</v>
      </c>
      <c r="C888" s="274"/>
      <c r="D888" s="280"/>
      <c r="E888" s="276"/>
    </row>
    <row r="889" spans="1:5" ht="13.5">
      <c r="A889" s="281">
        <v>2130705</v>
      </c>
      <c r="B889" s="278" t="s">
        <v>767</v>
      </c>
      <c r="C889" s="274">
        <v>407</v>
      </c>
      <c r="D889" s="280"/>
      <c r="E889" s="276">
        <f aca="true" t="shared" si="39" ref="E889:E893">C889-D889</f>
        <v>407</v>
      </c>
    </row>
    <row r="890" spans="1:5" ht="13.5">
      <c r="A890" s="281">
        <v>2130706</v>
      </c>
      <c r="B890" s="278" t="s">
        <v>768</v>
      </c>
      <c r="C890" s="274"/>
      <c r="D890" s="280"/>
      <c r="E890" s="276"/>
    </row>
    <row r="891" spans="1:5" ht="13.5">
      <c r="A891" s="281">
        <v>2130707</v>
      </c>
      <c r="B891" s="278" t="s">
        <v>769</v>
      </c>
      <c r="C891" s="274"/>
      <c r="D891" s="280"/>
      <c r="E891" s="276"/>
    </row>
    <row r="892" spans="1:5" ht="13.5">
      <c r="A892" s="281">
        <v>2130799</v>
      </c>
      <c r="B892" s="278" t="s">
        <v>770</v>
      </c>
      <c r="C892" s="274"/>
      <c r="D892" s="280"/>
      <c r="E892" s="276">
        <f t="shared" si="39"/>
        <v>0</v>
      </c>
    </row>
    <row r="893" spans="1:5" ht="13.5">
      <c r="A893" s="281">
        <v>21308</v>
      </c>
      <c r="B893" s="273" t="s">
        <v>771</v>
      </c>
      <c r="C893" s="274">
        <f>SUM(C894:C899)</f>
        <v>39</v>
      </c>
      <c r="D893" s="280"/>
      <c r="E893" s="276">
        <f t="shared" si="39"/>
        <v>39</v>
      </c>
    </row>
    <row r="894" spans="1:5" ht="13.5">
      <c r="A894" s="281">
        <v>2130801</v>
      </c>
      <c r="B894" s="278" t="s">
        <v>772</v>
      </c>
      <c r="C894" s="274"/>
      <c r="D894" s="280"/>
      <c r="E894" s="276"/>
    </row>
    <row r="895" spans="1:5" ht="13.5">
      <c r="A895" s="281">
        <v>2130802</v>
      </c>
      <c r="B895" s="278" t="s">
        <v>773</v>
      </c>
      <c r="C895" s="274"/>
      <c r="D895" s="280"/>
      <c r="E895" s="276"/>
    </row>
    <row r="896" spans="1:5" ht="13.5">
      <c r="A896" s="281">
        <v>2130803</v>
      </c>
      <c r="B896" s="278" t="s">
        <v>774</v>
      </c>
      <c r="C896" s="274">
        <v>39</v>
      </c>
      <c r="D896" s="280"/>
      <c r="E896" s="276">
        <f>C896-D896</f>
        <v>39</v>
      </c>
    </row>
    <row r="897" spans="1:5" ht="13.5">
      <c r="A897" s="281">
        <v>2130804</v>
      </c>
      <c r="B897" s="278" t="s">
        <v>775</v>
      </c>
      <c r="C897" s="274"/>
      <c r="D897" s="280"/>
      <c r="E897" s="276"/>
    </row>
    <row r="898" spans="1:5" ht="13.5">
      <c r="A898" s="281">
        <v>2130805</v>
      </c>
      <c r="B898" s="278" t="s">
        <v>776</v>
      </c>
      <c r="C898" s="274"/>
      <c r="D898" s="280"/>
      <c r="E898" s="276"/>
    </row>
    <row r="899" spans="1:5" ht="13.5">
      <c r="A899" s="281">
        <v>2130899</v>
      </c>
      <c r="B899" s="278" t="s">
        <v>777</v>
      </c>
      <c r="C899" s="274"/>
      <c r="D899" s="280"/>
      <c r="E899" s="276"/>
    </row>
    <row r="900" spans="1:5" ht="13.5">
      <c r="A900" s="281">
        <v>21309</v>
      </c>
      <c r="B900" s="273" t="s">
        <v>778</v>
      </c>
      <c r="C900" s="274">
        <f>SUM(C901:C902)</f>
        <v>0</v>
      </c>
      <c r="D900" s="280"/>
      <c r="E900" s="276"/>
    </row>
    <row r="901" spans="1:5" ht="13.5">
      <c r="A901" s="281">
        <v>2130901</v>
      </c>
      <c r="B901" s="278" t="s">
        <v>779</v>
      </c>
      <c r="C901" s="274"/>
      <c r="D901" s="280"/>
      <c r="E901" s="276"/>
    </row>
    <row r="902" spans="1:5" ht="13.5">
      <c r="A902" s="281">
        <v>2130999</v>
      </c>
      <c r="B902" s="278" t="s">
        <v>780</v>
      </c>
      <c r="C902" s="274"/>
      <c r="D902" s="280"/>
      <c r="E902" s="276"/>
    </row>
    <row r="903" spans="1:5" ht="13.5">
      <c r="A903" s="281">
        <v>21399</v>
      </c>
      <c r="B903" s="273" t="s">
        <v>781</v>
      </c>
      <c r="C903" s="274">
        <f>SUM(C904:C905)</f>
        <v>0</v>
      </c>
      <c r="D903" s="280"/>
      <c r="E903" s="276"/>
    </row>
    <row r="904" spans="1:5" ht="13.5">
      <c r="A904" s="281">
        <v>2139901</v>
      </c>
      <c r="B904" s="278" t="s">
        <v>782</v>
      </c>
      <c r="C904" s="274"/>
      <c r="D904" s="280"/>
      <c r="E904" s="276"/>
    </row>
    <row r="905" spans="1:5" ht="13.5">
      <c r="A905" s="281">
        <v>2139999</v>
      </c>
      <c r="B905" s="278" t="s">
        <v>783</v>
      </c>
      <c r="C905" s="274"/>
      <c r="D905" s="280"/>
      <c r="E905" s="276"/>
    </row>
    <row r="906" spans="1:5" ht="13.5">
      <c r="A906" s="281">
        <v>214</v>
      </c>
      <c r="B906" s="273" t="s">
        <v>784</v>
      </c>
      <c r="C906" s="274">
        <f>SUM(C907,C930,C940,C950,C955,C962,C967,)</f>
        <v>1448</v>
      </c>
      <c r="D906" s="280">
        <v>435</v>
      </c>
      <c r="E906" s="276">
        <f aca="true" t="shared" si="40" ref="E906:E912">C906-D906</f>
        <v>1013</v>
      </c>
    </row>
    <row r="907" spans="1:5" ht="13.5">
      <c r="A907" s="281">
        <v>21401</v>
      </c>
      <c r="B907" s="273" t="s">
        <v>785</v>
      </c>
      <c r="C907" s="274">
        <f>SUM(C908:C929)</f>
        <v>1409</v>
      </c>
      <c r="D907" s="280">
        <v>435</v>
      </c>
      <c r="E907" s="276">
        <f t="shared" si="40"/>
        <v>974</v>
      </c>
    </row>
    <row r="908" spans="1:5" ht="13.5">
      <c r="A908" s="281">
        <v>2140101</v>
      </c>
      <c r="B908" s="278" t="s">
        <v>102</v>
      </c>
      <c r="C908" s="274"/>
      <c r="D908" s="280">
        <v>56</v>
      </c>
      <c r="E908" s="276"/>
    </row>
    <row r="909" spans="1:5" ht="13.5">
      <c r="A909" s="281">
        <v>2140102</v>
      </c>
      <c r="B909" s="278" t="s">
        <v>103</v>
      </c>
      <c r="C909" s="274"/>
      <c r="D909" s="280"/>
      <c r="E909" s="276"/>
    </row>
    <row r="910" spans="1:5" ht="13.5">
      <c r="A910" s="281">
        <v>2140103</v>
      </c>
      <c r="B910" s="278" t="s">
        <v>104</v>
      </c>
      <c r="C910" s="274"/>
      <c r="D910" s="280"/>
      <c r="E910" s="276"/>
    </row>
    <row r="911" spans="1:5" ht="13.5">
      <c r="A911" s="281">
        <v>2140104</v>
      </c>
      <c r="B911" s="278" t="s">
        <v>786</v>
      </c>
      <c r="C911" s="274">
        <v>610</v>
      </c>
      <c r="D911" s="280"/>
      <c r="E911" s="276">
        <f t="shared" si="40"/>
        <v>610</v>
      </c>
    </row>
    <row r="912" spans="1:5" ht="13.5">
      <c r="A912" s="281">
        <v>2140106</v>
      </c>
      <c r="B912" s="278" t="s">
        <v>787</v>
      </c>
      <c r="C912" s="274">
        <v>96</v>
      </c>
      <c r="D912" s="280"/>
      <c r="E912" s="276">
        <f t="shared" si="40"/>
        <v>96</v>
      </c>
    </row>
    <row r="913" spans="1:5" ht="13.5">
      <c r="A913" s="281">
        <v>2140109</v>
      </c>
      <c r="B913" s="278" t="s">
        <v>788</v>
      </c>
      <c r="C913" s="274"/>
      <c r="D913" s="280"/>
      <c r="E913" s="276"/>
    </row>
    <row r="914" spans="1:5" ht="13.5">
      <c r="A914" s="281">
        <v>2140110</v>
      </c>
      <c r="B914" s="278" t="s">
        <v>789</v>
      </c>
      <c r="C914" s="274"/>
      <c r="D914" s="280"/>
      <c r="E914" s="276"/>
    </row>
    <row r="915" spans="1:5" ht="13.5">
      <c r="A915" s="281">
        <v>2140111</v>
      </c>
      <c r="B915" s="278" t="s">
        <v>790</v>
      </c>
      <c r="C915" s="274"/>
      <c r="D915" s="280"/>
      <c r="E915" s="276"/>
    </row>
    <row r="916" spans="1:5" ht="13.5">
      <c r="A916" s="281">
        <v>2140112</v>
      </c>
      <c r="B916" s="278" t="s">
        <v>791</v>
      </c>
      <c r="C916" s="274">
        <v>80</v>
      </c>
      <c r="D916" s="280"/>
      <c r="E916" s="276"/>
    </row>
    <row r="917" spans="1:5" ht="13.5">
      <c r="A917" s="281">
        <v>2140114</v>
      </c>
      <c r="B917" s="278" t="s">
        <v>792</v>
      </c>
      <c r="C917" s="274"/>
      <c r="D917" s="280"/>
      <c r="E917" s="276"/>
    </row>
    <row r="918" spans="1:5" ht="13.5">
      <c r="A918" s="281">
        <v>2140122</v>
      </c>
      <c r="B918" s="278" t="s">
        <v>793</v>
      </c>
      <c r="C918" s="274"/>
      <c r="D918" s="280"/>
      <c r="E918" s="276"/>
    </row>
    <row r="919" spans="1:5" ht="13.5">
      <c r="A919" s="281">
        <v>2140123</v>
      </c>
      <c r="B919" s="278" t="s">
        <v>794</v>
      </c>
      <c r="C919" s="274"/>
      <c r="D919" s="280"/>
      <c r="E919" s="276"/>
    </row>
    <row r="920" spans="1:5" ht="13.5">
      <c r="A920" s="281">
        <v>2140127</v>
      </c>
      <c r="B920" s="278" t="s">
        <v>795</v>
      </c>
      <c r="C920" s="274"/>
      <c r="D920" s="280"/>
      <c r="E920" s="276"/>
    </row>
    <row r="921" spans="1:5" ht="13.5">
      <c r="A921" s="281">
        <v>2140128</v>
      </c>
      <c r="B921" s="278" t="s">
        <v>796</v>
      </c>
      <c r="C921" s="274"/>
      <c r="D921" s="280"/>
      <c r="E921" s="276"/>
    </row>
    <row r="922" spans="1:5" ht="13.5">
      <c r="A922" s="281">
        <v>2140129</v>
      </c>
      <c r="B922" s="278" t="s">
        <v>797</v>
      </c>
      <c r="C922" s="274"/>
      <c r="D922" s="280"/>
      <c r="E922" s="276"/>
    </row>
    <row r="923" spans="1:5" ht="13.5">
      <c r="A923" s="281">
        <v>2140130</v>
      </c>
      <c r="B923" s="278" t="s">
        <v>798</v>
      </c>
      <c r="C923" s="274"/>
      <c r="D923" s="280"/>
      <c r="E923" s="276"/>
    </row>
    <row r="924" spans="1:5" ht="13.5">
      <c r="A924" s="281">
        <v>2140131</v>
      </c>
      <c r="B924" s="278" t="s">
        <v>799</v>
      </c>
      <c r="C924" s="274"/>
      <c r="D924" s="280"/>
      <c r="E924" s="276"/>
    </row>
    <row r="925" spans="1:5" ht="13.5">
      <c r="A925" s="281">
        <v>2140133</v>
      </c>
      <c r="B925" s="278" t="s">
        <v>800</v>
      </c>
      <c r="C925" s="274"/>
      <c r="D925" s="280"/>
      <c r="E925" s="276"/>
    </row>
    <row r="926" spans="1:5" ht="13.5">
      <c r="A926" s="281">
        <v>2140136</v>
      </c>
      <c r="B926" s="278" t="s">
        <v>801</v>
      </c>
      <c r="C926" s="274"/>
      <c r="D926" s="280"/>
      <c r="E926" s="276"/>
    </row>
    <row r="927" spans="1:5" ht="13.5">
      <c r="A927" s="281">
        <v>2140138</v>
      </c>
      <c r="B927" s="278" t="s">
        <v>802</v>
      </c>
      <c r="C927" s="274"/>
      <c r="D927" s="280"/>
      <c r="E927" s="276"/>
    </row>
    <row r="928" spans="1:5" ht="13.5">
      <c r="A928" s="281">
        <v>2140139</v>
      </c>
      <c r="B928" s="278" t="s">
        <v>803</v>
      </c>
      <c r="C928" s="274"/>
      <c r="D928" s="280"/>
      <c r="E928" s="276"/>
    </row>
    <row r="929" spans="1:5" ht="13.5">
      <c r="A929" s="281">
        <v>2140199</v>
      </c>
      <c r="B929" s="278" t="s">
        <v>804</v>
      </c>
      <c r="C929" s="274">
        <v>623</v>
      </c>
      <c r="D929" s="280">
        <v>379</v>
      </c>
      <c r="E929" s="276">
        <f>C929-D929</f>
        <v>244</v>
      </c>
    </row>
    <row r="930" spans="1:5" ht="13.5">
      <c r="A930" s="281">
        <v>21402</v>
      </c>
      <c r="B930" s="273" t="s">
        <v>805</v>
      </c>
      <c r="C930" s="274">
        <f>SUM(C931:C939)</f>
        <v>0</v>
      </c>
      <c r="D930" s="280"/>
      <c r="E930" s="276"/>
    </row>
    <row r="931" spans="1:5" ht="13.5">
      <c r="A931" s="281">
        <v>2140201</v>
      </c>
      <c r="B931" s="278" t="s">
        <v>102</v>
      </c>
      <c r="C931" s="274"/>
      <c r="D931" s="280"/>
      <c r="E931" s="276"/>
    </row>
    <row r="932" spans="1:5" ht="13.5">
      <c r="A932" s="281">
        <v>2140202</v>
      </c>
      <c r="B932" s="278" t="s">
        <v>103</v>
      </c>
      <c r="C932" s="274"/>
      <c r="D932" s="280"/>
      <c r="E932" s="276"/>
    </row>
    <row r="933" spans="1:5" ht="13.5">
      <c r="A933" s="281">
        <v>2140203</v>
      </c>
      <c r="B933" s="278" t="s">
        <v>104</v>
      </c>
      <c r="C933" s="274"/>
      <c r="D933" s="280"/>
      <c r="E933" s="276"/>
    </row>
    <row r="934" spans="1:5" ht="13.5">
      <c r="A934" s="281">
        <v>2140204</v>
      </c>
      <c r="B934" s="278" t="s">
        <v>806</v>
      </c>
      <c r="C934" s="274"/>
      <c r="D934" s="280"/>
      <c r="E934" s="276"/>
    </row>
    <row r="935" spans="1:5" ht="13.5">
      <c r="A935" s="281">
        <v>2140205</v>
      </c>
      <c r="B935" s="278" t="s">
        <v>807</v>
      </c>
      <c r="C935" s="274"/>
      <c r="D935" s="280"/>
      <c r="E935" s="276"/>
    </row>
    <row r="936" spans="1:5" ht="13.5">
      <c r="A936" s="281">
        <v>2140206</v>
      </c>
      <c r="B936" s="278" t="s">
        <v>808</v>
      </c>
      <c r="C936" s="274"/>
      <c r="D936" s="280"/>
      <c r="E936" s="276"/>
    </row>
    <row r="937" spans="1:5" ht="13.5">
      <c r="A937" s="281">
        <v>2140207</v>
      </c>
      <c r="B937" s="278" t="s">
        <v>809</v>
      </c>
      <c r="C937" s="274"/>
      <c r="D937" s="280"/>
      <c r="E937" s="276"/>
    </row>
    <row r="938" spans="1:5" ht="13.5">
      <c r="A938" s="281">
        <v>2140208</v>
      </c>
      <c r="B938" s="278" t="s">
        <v>810</v>
      </c>
      <c r="C938" s="274"/>
      <c r="D938" s="280"/>
      <c r="E938" s="276"/>
    </row>
    <row r="939" spans="1:5" ht="13.5">
      <c r="A939" s="281">
        <v>2140299</v>
      </c>
      <c r="B939" s="278" t="s">
        <v>811</v>
      </c>
      <c r="C939" s="274"/>
      <c r="D939" s="280"/>
      <c r="E939" s="276"/>
    </row>
    <row r="940" spans="1:5" ht="13.5">
      <c r="A940" s="281">
        <v>21403</v>
      </c>
      <c r="B940" s="273" t="s">
        <v>812</v>
      </c>
      <c r="C940" s="274">
        <f>SUM(C941:C949)</f>
        <v>0</v>
      </c>
      <c r="D940" s="280"/>
      <c r="E940" s="276"/>
    </row>
    <row r="941" spans="1:5" ht="13.5">
      <c r="A941" s="281">
        <v>2140301</v>
      </c>
      <c r="B941" s="278" t="s">
        <v>102</v>
      </c>
      <c r="C941" s="274"/>
      <c r="D941" s="280"/>
      <c r="E941" s="276"/>
    </row>
    <row r="942" spans="1:5" ht="13.5">
      <c r="A942" s="281">
        <v>2140302</v>
      </c>
      <c r="B942" s="278" t="s">
        <v>103</v>
      </c>
      <c r="C942" s="274"/>
      <c r="D942" s="280"/>
      <c r="E942" s="276"/>
    </row>
    <row r="943" spans="1:5" ht="13.5">
      <c r="A943" s="281">
        <v>2140303</v>
      </c>
      <c r="B943" s="278" t="s">
        <v>104</v>
      </c>
      <c r="C943" s="274"/>
      <c r="D943" s="280"/>
      <c r="E943" s="276"/>
    </row>
    <row r="944" spans="1:5" ht="13.5">
      <c r="A944" s="281">
        <v>2140304</v>
      </c>
      <c r="B944" s="278" t="s">
        <v>813</v>
      </c>
      <c r="C944" s="274"/>
      <c r="D944" s="280"/>
      <c r="E944" s="276"/>
    </row>
    <row r="945" spans="1:5" ht="13.5">
      <c r="A945" s="281">
        <v>2140305</v>
      </c>
      <c r="B945" s="278" t="s">
        <v>814</v>
      </c>
      <c r="C945" s="274"/>
      <c r="D945" s="280"/>
      <c r="E945" s="276"/>
    </row>
    <row r="946" spans="1:5" ht="13.5">
      <c r="A946" s="281">
        <v>2140306</v>
      </c>
      <c r="B946" s="278" t="s">
        <v>815</v>
      </c>
      <c r="C946" s="274"/>
      <c r="D946" s="280"/>
      <c r="E946" s="276"/>
    </row>
    <row r="947" spans="1:5" ht="13.5">
      <c r="A947" s="281">
        <v>2140307</v>
      </c>
      <c r="B947" s="278" t="s">
        <v>816</v>
      </c>
      <c r="C947" s="274"/>
      <c r="D947" s="280"/>
      <c r="E947" s="276"/>
    </row>
    <row r="948" spans="1:5" ht="13.5">
      <c r="A948" s="281">
        <v>2140308</v>
      </c>
      <c r="B948" s="278" t="s">
        <v>817</v>
      </c>
      <c r="C948" s="274"/>
      <c r="D948" s="280"/>
      <c r="E948" s="276"/>
    </row>
    <row r="949" spans="1:5" ht="13.5">
      <c r="A949" s="281">
        <v>2140399</v>
      </c>
      <c r="B949" s="278" t="s">
        <v>818</v>
      </c>
      <c r="C949" s="274"/>
      <c r="D949" s="280"/>
      <c r="E949" s="276"/>
    </row>
    <row r="950" spans="1:5" ht="13.5">
      <c r="A950" s="281">
        <v>21404</v>
      </c>
      <c r="B950" s="273" t="s">
        <v>819</v>
      </c>
      <c r="C950" s="274">
        <f>SUM(C951:C954)</f>
        <v>0</v>
      </c>
      <c r="D950" s="280"/>
      <c r="E950" s="276">
        <f>C950-D950</f>
        <v>0</v>
      </c>
    </row>
    <row r="951" spans="1:5" ht="13.5">
      <c r="A951" s="281">
        <v>2140401</v>
      </c>
      <c r="B951" s="278" t="s">
        <v>820</v>
      </c>
      <c r="C951" s="274"/>
      <c r="D951" s="280"/>
      <c r="E951" s="276"/>
    </row>
    <row r="952" spans="1:5" ht="13.5">
      <c r="A952" s="281">
        <v>2140402</v>
      </c>
      <c r="B952" s="278" t="s">
        <v>821</v>
      </c>
      <c r="C952" s="274"/>
      <c r="D952" s="280"/>
      <c r="E952" s="276"/>
    </row>
    <row r="953" spans="1:5" ht="13.5">
      <c r="A953" s="281">
        <v>2140403</v>
      </c>
      <c r="B953" s="278" t="s">
        <v>822</v>
      </c>
      <c r="C953" s="274"/>
      <c r="D953" s="280"/>
      <c r="E953" s="276"/>
    </row>
    <row r="954" spans="1:5" ht="13.5">
      <c r="A954" s="281">
        <v>2140499</v>
      </c>
      <c r="B954" s="278" t="s">
        <v>823</v>
      </c>
      <c r="C954" s="274"/>
      <c r="D954" s="280"/>
      <c r="E954" s="276">
        <f>C954-D954</f>
        <v>0</v>
      </c>
    </row>
    <row r="955" spans="1:5" ht="13.5">
      <c r="A955" s="281">
        <v>21405</v>
      </c>
      <c r="B955" s="273" t="s">
        <v>824</v>
      </c>
      <c r="C955" s="274">
        <f>SUM(C956:C961)</f>
        <v>0</v>
      </c>
      <c r="D955" s="280"/>
      <c r="E955" s="276"/>
    </row>
    <row r="956" spans="1:5" ht="13.5">
      <c r="A956" s="281">
        <v>2140501</v>
      </c>
      <c r="B956" s="278" t="s">
        <v>102</v>
      </c>
      <c r="C956" s="274"/>
      <c r="D956" s="280"/>
      <c r="E956" s="276"/>
    </row>
    <row r="957" spans="1:5" ht="13.5">
      <c r="A957" s="281">
        <v>2140502</v>
      </c>
      <c r="B957" s="278" t="s">
        <v>103</v>
      </c>
      <c r="C957" s="274"/>
      <c r="D957" s="280"/>
      <c r="E957" s="276"/>
    </row>
    <row r="958" spans="1:5" ht="13.5">
      <c r="A958" s="281">
        <v>2140503</v>
      </c>
      <c r="B958" s="278" t="s">
        <v>104</v>
      </c>
      <c r="C958" s="274"/>
      <c r="D958" s="280"/>
      <c r="E958" s="276"/>
    </row>
    <row r="959" spans="1:5" ht="13.5">
      <c r="A959" s="281">
        <v>2140504</v>
      </c>
      <c r="B959" s="278" t="s">
        <v>810</v>
      </c>
      <c r="C959" s="274"/>
      <c r="D959" s="280"/>
      <c r="E959" s="276"/>
    </row>
    <row r="960" spans="1:5" ht="13.5">
      <c r="A960" s="281">
        <v>2140505</v>
      </c>
      <c r="B960" s="278" t="s">
        <v>825</v>
      </c>
      <c r="C960" s="274"/>
      <c r="D960" s="280"/>
      <c r="E960" s="276"/>
    </row>
    <row r="961" spans="1:5" ht="13.5">
      <c r="A961" s="281">
        <v>2140599</v>
      </c>
      <c r="B961" s="278" t="s">
        <v>826</v>
      </c>
      <c r="C961" s="274"/>
      <c r="D961" s="280"/>
      <c r="E961" s="276"/>
    </row>
    <row r="962" spans="1:5" ht="13.5">
      <c r="A962" s="281">
        <v>21406</v>
      </c>
      <c r="B962" s="273" t="s">
        <v>827</v>
      </c>
      <c r="C962" s="274">
        <f>SUM(C963:C966)</f>
        <v>0</v>
      </c>
      <c r="D962" s="280"/>
      <c r="E962" s="276"/>
    </row>
    <row r="963" spans="1:5" ht="13.5">
      <c r="A963" s="281">
        <v>2140601</v>
      </c>
      <c r="B963" s="278" t="s">
        <v>828</v>
      </c>
      <c r="C963" s="274"/>
      <c r="D963" s="280"/>
      <c r="E963" s="276"/>
    </row>
    <row r="964" spans="1:5" ht="13.5">
      <c r="A964" s="281">
        <v>2140602</v>
      </c>
      <c r="B964" s="278" t="s">
        <v>829</v>
      </c>
      <c r="C964" s="274"/>
      <c r="D964" s="280"/>
      <c r="E964" s="276"/>
    </row>
    <row r="965" spans="1:5" ht="13.5">
      <c r="A965" s="281">
        <v>2140603</v>
      </c>
      <c r="B965" s="278" t="s">
        <v>830</v>
      </c>
      <c r="C965" s="274"/>
      <c r="D965" s="280"/>
      <c r="E965" s="276"/>
    </row>
    <row r="966" spans="1:5" ht="13.5">
      <c r="A966" s="281">
        <v>2140699</v>
      </c>
      <c r="B966" s="278" t="s">
        <v>831</v>
      </c>
      <c r="C966" s="274"/>
      <c r="D966" s="280"/>
      <c r="E966" s="276"/>
    </row>
    <row r="967" spans="1:5" ht="13.5">
      <c r="A967" s="281">
        <v>21499</v>
      </c>
      <c r="B967" s="273" t="s">
        <v>832</v>
      </c>
      <c r="C967" s="274">
        <f>SUM(C968:C969)</f>
        <v>39</v>
      </c>
      <c r="D967" s="280"/>
      <c r="E967" s="276"/>
    </row>
    <row r="968" spans="1:5" ht="13.5">
      <c r="A968" s="281">
        <v>2149901</v>
      </c>
      <c r="B968" s="278" t="s">
        <v>833</v>
      </c>
      <c r="C968" s="274">
        <v>30</v>
      </c>
      <c r="D968" s="280"/>
      <c r="E968" s="276"/>
    </row>
    <row r="969" spans="1:5" ht="13.5">
      <c r="A969" s="281">
        <v>2149999</v>
      </c>
      <c r="B969" s="278" t="s">
        <v>834</v>
      </c>
      <c r="C969" s="274">
        <v>9</v>
      </c>
      <c r="D969" s="280"/>
      <c r="E969" s="276"/>
    </row>
    <row r="970" spans="1:5" ht="13.5">
      <c r="A970" s="281">
        <v>215</v>
      </c>
      <c r="B970" s="273" t="s">
        <v>835</v>
      </c>
      <c r="C970" s="274">
        <f>SUM(C971,C981,C997,C1002,C1013,C1020,C1028,)</f>
        <v>381</v>
      </c>
      <c r="D970" s="280">
        <v>194</v>
      </c>
      <c r="E970" s="276">
        <f>C970-D970</f>
        <v>187</v>
      </c>
    </row>
    <row r="971" spans="1:5" ht="13.5">
      <c r="A971" s="281">
        <v>21501</v>
      </c>
      <c r="B971" s="273" t="s">
        <v>836</v>
      </c>
      <c r="C971" s="274">
        <f>SUM(C972:C980)</f>
        <v>0</v>
      </c>
      <c r="D971" s="280"/>
      <c r="E971" s="276"/>
    </row>
    <row r="972" spans="1:5" ht="13.5">
      <c r="A972" s="281">
        <v>2150101</v>
      </c>
      <c r="B972" s="278" t="s">
        <v>102</v>
      </c>
      <c r="C972" s="274"/>
      <c r="D972" s="280"/>
      <c r="E972" s="276"/>
    </row>
    <row r="973" spans="1:5" ht="13.5">
      <c r="A973" s="281">
        <v>2150102</v>
      </c>
      <c r="B973" s="278" t="s">
        <v>103</v>
      </c>
      <c r="C973" s="274"/>
      <c r="D973" s="280"/>
      <c r="E973" s="276"/>
    </row>
    <row r="974" spans="1:5" ht="13.5">
      <c r="A974" s="281">
        <v>2150103</v>
      </c>
      <c r="B974" s="278" t="s">
        <v>104</v>
      </c>
      <c r="C974" s="274"/>
      <c r="D974" s="280"/>
      <c r="E974" s="276"/>
    </row>
    <row r="975" spans="1:5" ht="13.5">
      <c r="A975" s="281">
        <v>2150104</v>
      </c>
      <c r="B975" s="278" t="s">
        <v>837</v>
      </c>
      <c r="C975" s="274"/>
      <c r="D975" s="280"/>
      <c r="E975" s="276"/>
    </row>
    <row r="976" spans="1:5" ht="13.5">
      <c r="A976" s="281">
        <v>2150105</v>
      </c>
      <c r="B976" s="278" t="s">
        <v>838</v>
      </c>
      <c r="C976" s="274"/>
      <c r="D976" s="280"/>
      <c r="E976" s="276"/>
    </row>
    <row r="977" spans="1:5" ht="13.5">
      <c r="A977" s="281">
        <v>2150106</v>
      </c>
      <c r="B977" s="278" t="s">
        <v>839</v>
      </c>
      <c r="C977" s="274"/>
      <c r="D977" s="280"/>
      <c r="E977" s="276"/>
    </row>
    <row r="978" spans="1:5" ht="13.5">
      <c r="A978" s="281">
        <v>2150107</v>
      </c>
      <c r="B978" s="278" t="s">
        <v>840</v>
      </c>
      <c r="C978" s="274"/>
      <c r="D978" s="280"/>
      <c r="E978" s="276"/>
    </row>
    <row r="979" spans="1:5" ht="13.5">
      <c r="A979" s="281">
        <v>2150108</v>
      </c>
      <c r="B979" s="278" t="s">
        <v>841</v>
      </c>
      <c r="C979" s="274"/>
      <c r="D979" s="280"/>
      <c r="E979" s="276"/>
    </row>
    <row r="980" spans="1:5" ht="13.5">
      <c r="A980" s="281">
        <v>2150199</v>
      </c>
      <c r="B980" s="278" t="s">
        <v>842</v>
      </c>
      <c r="C980" s="274"/>
      <c r="D980" s="280"/>
      <c r="E980" s="276"/>
    </row>
    <row r="981" spans="1:5" ht="13.5">
      <c r="A981" s="281">
        <v>21502</v>
      </c>
      <c r="B981" s="273" t="s">
        <v>843</v>
      </c>
      <c r="C981" s="274">
        <f>SUM(C982:C996)</f>
        <v>59</v>
      </c>
      <c r="D981" s="280"/>
      <c r="E981" s="276"/>
    </row>
    <row r="982" spans="1:5" ht="13.5">
      <c r="A982" s="281">
        <v>2150201</v>
      </c>
      <c r="B982" s="278" t="s">
        <v>102</v>
      </c>
      <c r="C982" s="274"/>
      <c r="D982" s="280"/>
      <c r="E982" s="276"/>
    </row>
    <row r="983" spans="1:5" ht="13.5">
      <c r="A983" s="281">
        <v>2150202</v>
      </c>
      <c r="B983" s="278" t="s">
        <v>103</v>
      </c>
      <c r="C983" s="274"/>
      <c r="D983" s="280"/>
      <c r="E983" s="276"/>
    </row>
    <row r="984" spans="1:5" ht="13.5">
      <c r="A984" s="281">
        <v>2150203</v>
      </c>
      <c r="B984" s="278" t="s">
        <v>104</v>
      </c>
      <c r="C984" s="274"/>
      <c r="D984" s="280"/>
      <c r="E984" s="276"/>
    </row>
    <row r="985" spans="1:5" ht="13.5">
      <c r="A985" s="281">
        <v>2150204</v>
      </c>
      <c r="B985" s="278" t="s">
        <v>844</v>
      </c>
      <c r="C985" s="274"/>
      <c r="D985" s="280"/>
      <c r="E985" s="276"/>
    </row>
    <row r="986" spans="1:5" ht="13.5">
      <c r="A986" s="281">
        <v>2150205</v>
      </c>
      <c r="B986" s="278" t="s">
        <v>845</v>
      </c>
      <c r="C986" s="274"/>
      <c r="D986" s="280"/>
      <c r="E986" s="276"/>
    </row>
    <row r="987" spans="1:5" ht="13.5">
      <c r="A987" s="281">
        <v>2150206</v>
      </c>
      <c r="B987" s="278" t="s">
        <v>846</v>
      </c>
      <c r="C987" s="274"/>
      <c r="D987" s="280"/>
      <c r="E987" s="276"/>
    </row>
    <row r="988" spans="1:5" ht="13.5">
      <c r="A988" s="281">
        <v>2150207</v>
      </c>
      <c r="B988" s="278" t="s">
        <v>847</v>
      </c>
      <c r="C988" s="274"/>
      <c r="D988" s="280"/>
      <c r="E988" s="276"/>
    </row>
    <row r="989" spans="1:5" ht="13.5">
      <c r="A989" s="281">
        <v>2150208</v>
      </c>
      <c r="B989" s="278" t="s">
        <v>848</v>
      </c>
      <c r="C989" s="274"/>
      <c r="D989" s="280"/>
      <c r="E989" s="276"/>
    </row>
    <row r="990" spans="1:5" ht="13.5">
      <c r="A990" s="281">
        <v>2150209</v>
      </c>
      <c r="B990" s="278" t="s">
        <v>849</v>
      </c>
      <c r="C990" s="274"/>
      <c r="D990" s="280"/>
      <c r="E990" s="276"/>
    </row>
    <row r="991" spans="1:5" ht="13.5">
      <c r="A991" s="281">
        <v>2150210</v>
      </c>
      <c r="B991" s="278" t="s">
        <v>850</v>
      </c>
      <c r="C991" s="274"/>
      <c r="D991" s="280"/>
      <c r="E991" s="276"/>
    </row>
    <row r="992" spans="1:5" ht="13.5">
      <c r="A992" s="281">
        <v>2150212</v>
      </c>
      <c r="B992" s="278" t="s">
        <v>851</v>
      </c>
      <c r="C992" s="274"/>
      <c r="D992" s="280"/>
      <c r="E992" s="276"/>
    </row>
    <row r="993" spans="1:5" ht="13.5">
      <c r="A993" s="281">
        <v>2150213</v>
      </c>
      <c r="B993" s="278" t="s">
        <v>852</v>
      </c>
      <c r="C993" s="274"/>
      <c r="D993" s="280"/>
      <c r="E993" s="276"/>
    </row>
    <row r="994" spans="1:5" ht="13.5">
      <c r="A994" s="281">
        <v>2150214</v>
      </c>
      <c r="B994" s="278" t="s">
        <v>853</v>
      </c>
      <c r="C994" s="274"/>
      <c r="D994" s="280"/>
      <c r="E994" s="276"/>
    </row>
    <row r="995" spans="1:5" ht="13.5">
      <c r="A995" s="281">
        <v>2150215</v>
      </c>
      <c r="B995" s="278" t="s">
        <v>854</v>
      </c>
      <c r="C995" s="274"/>
      <c r="D995" s="280"/>
      <c r="E995" s="276"/>
    </row>
    <row r="996" spans="1:5" ht="13.5">
      <c r="A996" s="281">
        <v>2150299</v>
      </c>
      <c r="B996" s="278" t="s">
        <v>855</v>
      </c>
      <c r="C996" s="274">
        <v>59</v>
      </c>
      <c r="D996" s="280"/>
      <c r="E996" s="276"/>
    </row>
    <row r="997" spans="1:5" ht="13.5">
      <c r="A997" s="281">
        <v>21503</v>
      </c>
      <c r="B997" s="273" t="s">
        <v>856</v>
      </c>
      <c r="C997" s="274">
        <f>SUM(C998:C1001)</f>
        <v>0</v>
      </c>
      <c r="D997" s="280"/>
      <c r="E997" s="276"/>
    </row>
    <row r="998" spans="1:5" ht="13.5">
      <c r="A998" s="281">
        <v>2150301</v>
      </c>
      <c r="B998" s="278" t="s">
        <v>102</v>
      </c>
      <c r="C998" s="274"/>
      <c r="D998" s="280"/>
      <c r="E998" s="276"/>
    </row>
    <row r="999" spans="1:5" ht="13.5">
      <c r="A999" s="281">
        <v>2150302</v>
      </c>
      <c r="B999" s="278" t="s">
        <v>103</v>
      </c>
      <c r="C999" s="274"/>
      <c r="D999" s="280"/>
      <c r="E999" s="276"/>
    </row>
    <row r="1000" spans="1:5" ht="13.5">
      <c r="A1000" s="281">
        <v>2150303</v>
      </c>
      <c r="B1000" s="278" t="s">
        <v>104</v>
      </c>
      <c r="C1000" s="274"/>
      <c r="D1000" s="280"/>
      <c r="E1000" s="276"/>
    </row>
    <row r="1001" spans="1:5" ht="13.5">
      <c r="A1001" s="281">
        <v>2150399</v>
      </c>
      <c r="B1001" s="278" t="s">
        <v>857</v>
      </c>
      <c r="C1001" s="274"/>
      <c r="D1001" s="280"/>
      <c r="E1001" s="276"/>
    </row>
    <row r="1002" spans="1:5" ht="13.5">
      <c r="A1002" s="281">
        <v>21505</v>
      </c>
      <c r="B1002" s="273" t="s">
        <v>858</v>
      </c>
      <c r="C1002" s="274">
        <f>SUM(C1003:C1012)</f>
        <v>322</v>
      </c>
      <c r="D1002" s="280">
        <v>194</v>
      </c>
      <c r="E1002" s="276">
        <f aca="true" t="shared" si="41" ref="E1002:E1004">C1002-D1002</f>
        <v>128</v>
      </c>
    </row>
    <row r="1003" spans="1:5" ht="13.5">
      <c r="A1003" s="281">
        <v>2150501</v>
      </c>
      <c r="B1003" s="278" t="s">
        <v>102</v>
      </c>
      <c r="C1003" s="274">
        <v>257</v>
      </c>
      <c r="D1003" s="280">
        <v>172</v>
      </c>
      <c r="E1003" s="276">
        <f t="shared" si="41"/>
        <v>85</v>
      </c>
    </row>
    <row r="1004" spans="1:5" ht="13.5">
      <c r="A1004" s="281">
        <v>2150502</v>
      </c>
      <c r="B1004" s="278" t="s">
        <v>103</v>
      </c>
      <c r="C1004" s="274">
        <v>2</v>
      </c>
      <c r="D1004" s="280">
        <v>20</v>
      </c>
      <c r="E1004" s="276">
        <f t="shared" si="41"/>
        <v>-18</v>
      </c>
    </row>
    <row r="1005" spans="1:5" ht="13.5">
      <c r="A1005" s="281">
        <v>2150503</v>
      </c>
      <c r="B1005" s="278" t="s">
        <v>104</v>
      </c>
      <c r="C1005" s="274"/>
      <c r="D1005" s="280"/>
      <c r="E1005" s="276"/>
    </row>
    <row r="1006" spans="1:5" ht="13.5">
      <c r="A1006" s="281">
        <v>2150505</v>
      </c>
      <c r="B1006" s="278" t="s">
        <v>859</v>
      </c>
      <c r="C1006" s="274"/>
      <c r="D1006" s="280"/>
      <c r="E1006" s="276"/>
    </row>
    <row r="1007" spans="1:5" ht="13.5">
      <c r="A1007" s="281">
        <v>2150507</v>
      </c>
      <c r="B1007" s="278" t="s">
        <v>860</v>
      </c>
      <c r="C1007" s="274"/>
      <c r="D1007" s="280"/>
      <c r="E1007" s="276"/>
    </row>
    <row r="1008" spans="1:5" ht="13.5">
      <c r="A1008" s="281">
        <v>2150508</v>
      </c>
      <c r="B1008" s="278" t="s">
        <v>861</v>
      </c>
      <c r="C1008" s="274"/>
      <c r="D1008" s="280"/>
      <c r="E1008" s="276"/>
    </row>
    <row r="1009" spans="1:5" ht="13.5">
      <c r="A1009" s="281">
        <v>2150516</v>
      </c>
      <c r="B1009" s="278" t="s">
        <v>862</v>
      </c>
      <c r="C1009" s="274"/>
      <c r="D1009" s="280"/>
      <c r="E1009" s="276"/>
    </row>
    <row r="1010" spans="1:5" ht="13.5">
      <c r="A1010" s="281">
        <v>2150517</v>
      </c>
      <c r="B1010" s="278" t="s">
        <v>863</v>
      </c>
      <c r="C1010" s="274"/>
      <c r="D1010" s="280"/>
      <c r="E1010" s="276"/>
    </row>
    <row r="1011" spans="1:5" ht="13.5">
      <c r="A1011" s="281">
        <v>2150550</v>
      </c>
      <c r="B1011" s="278" t="s">
        <v>111</v>
      </c>
      <c r="C1011" s="274"/>
      <c r="D1011" s="280"/>
      <c r="E1011" s="276"/>
    </row>
    <row r="1012" spans="1:5" ht="13.5">
      <c r="A1012" s="281">
        <v>2150599</v>
      </c>
      <c r="B1012" s="278" t="s">
        <v>864</v>
      </c>
      <c r="C1012" s="274">
        <v>63</v>
      </c>
      <c r="D1012" s="280">
        <v>2</v>
      </c>
      <c r="E1012" s="276">
        <f>C1012-D1012</f>
        <v>61</v>
      </c>
    </row>
    <row r="1013" spans="1:5" ht="13.5">
      <c r="A1013" s="281">
        <v>21507</v>
      </c>
      <c r="B1013" s="273" t="s">
        <v>865</v>
      </c>
      <c r="C1013" s="274">
        <f>SUM(C1014:C1019)</f>
        <v>0</v>
      </c>
      <c r="D1013" s="280"/>
      <c r="E1013" s="276"/>
    </row>
    <row r="1014" spans="1:5" ht="13.5">
      <c r="A1014" s="281">
        <v>2150701</v>
      </c>
      <c r="B1014" s="278" t="s">
        <v>102</v>
      </c>
      <c r="C1014" s="274"/>
      <c r="D1014" s="280"/>
      <c r="E1014" s="276"/>
    </row>
    <row r="1015" spans="1:5" ht="13.5">
      <c r="A1015" s="281">
        <v>2150702</v>
      </c>
      <c r="B1015" s="278" t="s">
        <v>103</v>
      </c>
      <c r="C1015" s="274"/>
      <c r="D1015" s="280"/>
      <c r="E1015" s="276"/>
    </row>
    <row r="1016" spans="1:5" ht="13.5">
      <c r="A1016" s="281">
        <v>2150703</v>
      </c>
      <c r="B1016" s="278" t="s">
        <v>104</v>
      </c>
      <c r="C1016" s="274"/>
      <c r="D1016" s="280"/>
      <c r="E1016" s="276"/>
    </row>
    <row r="1017" spans="1:5" ht="13.5">
      <c r="A1017" s="281">
        <v>2150704</v>
      </c>
      <c r="B1017" s="278" t="s">
        <v>866</v>
      </c>
      <c r="C1017" s="274"/>
      <c r="D1017" s="280"/>
      <c r="E1017" s="276"/>
    </row>
    <row r="1018" spans="1:5" ht="13.5">
      <c r="A1018" s="281">
        <v>2150705</v>
      </c>
      <c r="B1018" s="278" t="s">
        <v>867</v>
      </c>
      <c r="C1018" s="274"/>
      <c r="D1018" s="280"/>
      <c r="E1018" s="276"/>
    </row>
    <row r="1019" spans="1:5" ht="13.5">
      <c r="A1019" s="281">
        <v>2150799</v>
      </c>
      <c r="B1019" s="278" t="s">
        <v>868</v>
      </c>
      <c r="C1019" s="274"/>
      <c r="D1019" s="280"/>
      <c r="E1019" s="276"/>
    </row>
    <row r="1020" spans="1:5" ht="13.5">
      <c r="A1020" s="281">
        <v>21508</v>
      </c>
      <c r="B1020" s="273" t="s">
        <v>869</v>
      </c>
      <c r="C1020" s="274">
        <f>SUM(C1021:C1027)</f>
        <v>0</v>
      </c>
      <c r="D1020" s="280"/>
      <c r="E1020" s="276"/>
    </row>
    <row r="1021" spans="1:5" ht="13.5">
      <c r="A1021" s="281">
        <v>2150801</v>
      </c>
      <c r="B1021" s="278" t="s">
        <v>102</v>
      </c>
      <c r="C1021" s="274"/>
      <c r="D1021" s="280"/>
      <c r="E1021" s="276"/>
    </row>
    <row r="1022" spans="1:5" ht="13.5">
      <c r="A1022" s="281">
        <v>2150802</v>
      </c>
      <c r="B1022" s="278" t="s">
        <v>103</v>
      </c>
      <c r="C1022" s="274"/>
      <c r="D1022" s="280"/>
      <c r="E1022" s="276"/>
    </row>
    <row r="1023" spans="1:5" ht="13.5">
      <c r="A1023" s="281">
        <v>2150803</v>
      </c>
      <c r="B1023" s="278" t="s">
        <v>104</v>
      </c>
      <c r="C1023" s="274"/>
      <c r="D1023" s="280"/>
      <c r="E1023" s="276"/>
    </row>
    <row r="1024" spans="1:5" ht="13.5">
      <c r="A1024" s="281">
        <v>2150804</v>
      </c>
      <c r="B1024" s="278" t="s">
        <v>870</v>
      </c>
      <c r="C1024" s="274"/>
      <c r="D1024" s="280"/>
      <c r="E1024" s="276"/>
    </row>
    <row r="1025" spans="1:5" ht="13.5">
      <c r="A1025" s="281">
        <v>2150805</v>
      </c>
      <c r="B1025" s="278" t="s">
        <v>871</v>
      </c>
      <c r="C1025" s="274"/>
      <c r="D1025" s="280"/>
      <c r="E1025" s="276"/>
    </row>
    <row r="1026" spans="1:5" ht="13.5">
      <c r="A1026" s="281">
        <v>2150806</v>
      </c>
      <c r="B1026" s="278" t="s">
        <v>872</v>
      </c>
      <c r="C1026" s="274"/>
      <c r="D1026" s="280"/>
      <c r="E1026" s="276"/>
    </row>
    <row r="1027" spans="1:5" ht="13.5">
      <c r="A1027" s="281">
        <v>2150899</v>
      </c>
      <c r="B1027" s="278" t="s">
        <v>873</v>
      </c>
      <c r="C1027" s="274"/>
      <c r="D1027" s="280"/>
      <c r="E1027" s="276"/>
    </row>
    <row r="1028" spans="1:5" ht="13.5">
      <c r="A1028" s="281">
        <v>21599</v>
      </c>
      <c r="B1028" s="273" t="s">
        <v>874</v>
      </c>
      <c r="C1028" s="274">
        <f>SUM(C1029:C1033)</f>
        <v>0</v>
      </c>
      <c r="D1028" s="280"/>
      <c r="E1028" s="276"/>
    </row>
    <row r="1029" spans="1:5" ht="13.5">
      <c r="A1029" s="281">
        <v>2159901</v>
      </c>
      <c r="B1029" s="278" t="s">
        <v>875</v>
      </c>
      <c r="C1029" s="274"/>
      <c r="D1029" s="280"/>
      <c r="E1029" s="276"/>
    </row>
    <row r="1030" spans="1:5" ht="13.5">
      <c r="A1030" s="281">
        <v>2159904</v>
      </c>
      <c r="B1030" s="278" t="s">
        <v>876</v>
      </c>
      <c r="C1030" s="274"/>
      <c r="D1030" s="280"/>
      <c r="E1030" s="276"/>
    </row>
    <row r="1031" spans="1:5" ht="13.5">
      <c r="A1031" s="281">
        <v>2159905</v>
      </c>
      <c r="B1031" s="278" t="s">
        <v>877</v>
      </c>
      <c r="C1031" s="274"/>
      <c r="D1031" s="280"/>
      <c r="E1031" s="276"/>
    </row>
    <row r="1032" spans="1:5" ht="13.5">
      <c r="A1032" s="281">
        <v>2159906</v>
      </c>
      <c r="B1032" s="278" t="s">
        <v>878</v>
      </c>
      <c r="C1032" s="274"/>
      <c r="D1032" s="280"/>
      <c r="E1032" s="276"/>
    </row>
    <row r="1033" spans="1:5" ht="13.5">
      <c r="A1033" s="281">
        <v>2159999</v>
      </c>
      <c r="B1033" s="278" t="s">
        <v>879</v>
      </c>
      <c r="C1033" s="274"/>
      <c r="D1033" s="280"/>
      <c r="E1033" s="276"/>
    </row>
    <row r="1034" spans="1:5" ht="13.5">
      <c r="A1034" s="281">
        <v>216</v>
      </c>
      <c r="B1034" s="273" t="s">
        <v>880</v>
      </c>
      <c r="C1034" s="274">
        <f>SUM(C1035,C1045,C1051,)</f>
        <v>16</v>
      </c>
      <c r="D1034" s="280"/>
      <c r="E1034" s="276"/>
    </row>
    <row r="1035" spans="1:5" ht="13.5">
      <c r="A1035" s="281">
        <v>21602</v>
      </c>
      <c r="B1035" s="273" t="s">
        <v>881</v>
      </c>
      <c r="C1035" s="274">
        <f>SUM(C1036:C1044)</f>
        <v>0</v>
      </c>
      <c r="D1035" s="280"/>
      <c r="E1035" s="276"/>
    </row>
    <row r="1036" spans="1:5" ht="13.5">
      <c r="A1036" s="281">
        <v>2160201</v>
      </c>
      <c r="B1036" s="278" t="s">
        <v>102</v>
      </c>
      <c r="C1036" s="274"/>
      <c r="D1036" s="280"/>
      <c r="E1036" s="276"/>
    </row>
    <row r="1037" spans="1:5" ht="13.5">
      <c r="A1037" s="281">
        <v>2160202</v>
      </c>
      <c r="B1037" s="278" t="s">
        <v>103</v>
      </c>
      <c r="C1037" s="274"/>
      <c r="D1037" s="280"/>
      <c r="E1037" s="276"/>
    </row>
    <row r="1038" spans="1:5" ht="13.5">
      <c r="A1038" s="281">
        <v>2160203</v>
      </c>
      <c r="B1038" s="278" t="s">
        <v>104</v>
      </c>
      <c r="C1038" s="274"/>
      <c r="D1038" s="280"/>
      <c r="E1038" s="276"/>
    </row>
    <row r="1039" spans="1:5" ht="13.5">
      <c r="A1039" s="281">
        <v>2160216</v>
      </c>
      <c r="B1039" s="278" t="s">
        <v>882</v>
      </c>
      <c r="C1039" s="274"/>
      <c r="D1039" s="280"/>
      <c r="E1039" s="276"/>
    </row>
    <row r="1040" spans="1:5" ht="13.5">
      <c r="A1040" s="281">
        <v>2160217</v>
      </c>
      <c r="B1040" s="278" t="s">
        <v>883</v>
      </c>
      <c r="C1040" s="274"/>
      <c r="D1040" s="280"/>
      <c r="E1040" s="276"/>
    </row>
    <row r="1041" spans="1:5" ht="13.5">
      <c r="A1041" s="281">
        <v>2160218</v>
      </c>
      <c r="B1041" s="278" t="s">
        <v>884</v>
      </c>
      <c r="C1041" s="274"/>
      <c r="D1041" s="280"/>
      <c r="E1041" s="276"/>
    </row>
    <row r="1042" spans="1:5" ht="13.5">
      <c r="A1042" s="281">
        <v>2160219</v>
      </c>
      <c r="B1042" s="278" t="s">
        <v>885</v>
      </c>
      <c r="C1042" s="274"/>
      <c r="D1042" s="280"/>
      <c r="E1042" s="276"/>
    </row>
    <row r="1043" spans="1:5" ht="13.5">
      <c r="A1043" s="281">
        <v>2160250</v>
      </c>
      <c r="B1043" s="278" t="s">
        <v>111</v>
      </c>
      <c r="C1043" s="274"/>
      <c r="D1043" s="280"/>
      <c r="E1043" s="276"/>
    </row>
    <row r="1044" spans="1:5" ht="13.5">
      <c r="A1044" s="281">
        <v>2160299</v>
      </c>
      <c r="B1044" s="278" t="s">
        <v>886</v>
      </c>
      <c r="C1044" s="274"/>
      <c r="D1044" s="280"/>
      <c r="E1044" s="276"/>
    </row>
    <row r="1045" spans="1:5" ht="13.5">
      <c r="A1045" s="281">
        <v>21606</v>
      </c>
      <c r="B1045" s="273" t="s">
        <v>887</v>
      </c>
      <c r="C1045" s="274">
        <f>SUM(C1046:C1050)</f>
        <v>16</v>
      </c>
      <c r="D1045" s="280"/>
      <c r="E1045" s="276"/>
    </row>
    <row r="1046" spans="1:5" ht="13.5">
      <c r="A1046" s="281">
        <v>2160601</v>
      </c>
      <c r="B1046" s="278" t="s">
        <v>102</v>
      </c>
      <c r="C1046" s="274"/>
      <c r="D1046" s="280"/>
      <c r="E1046" s="276"/>
    </row>
    <row r="1047" spans="1:5" ht="13.5">
      <c r="A1047" s="281">
        <v>2160602</v>
      </c>
      <c r="B1047" s="278" t="s">
        <v>103</v>
      </c>
      <c r="C1047" s="274"/>
      <c r="D1047" s="280"/>
      <c r="E1047" s="276"/>
    </row>
    <row r="1048" spans="1:5" ht="13.5">
      <c r="A1048" s="281">
        <v>2160603</v>
      </c>
      <c r="B1048" s="278" t="s">
        <v>104</v>
      </c>
      <c r="C1048" s="274"/>
      <c r="D1048" s="280"/>
      <c r="E1048" s="276"/>
    </row>
    <row r="1049" spans="1:5" ht="13.5">
      <c r="A1049" s="281">
        <v>2160607</v>
      </c>
      <c r="B1049" s="278" t="s">
        <v>888</v>
      </c>
      <c r="C1049" s="274"/>
      <c r="D1049" s="280"/>
      <c r="E1049" s="276"/>
    </row>
    <row r="1050" spans="1:5" ht="13.5">
      <c r="A1050" s="281">
        <v>2160699</v>
      </c>
      <c r="B1050" s="278" t="s">
        <v>889</v>
      </c>
      <c r="C1050" s="274">
        <v>16</v>
      </c>
      <c r="D1050" s="280"/>
      <c r="E1050" s="276"/>
    </row>
    <row r="1051" spans="1:5" ht="13.5">
      <c r="A1051" s="281">
        <v>21699</v>
      </c>
      <c r="B1051" s="273" t="s">
        <v>890</v>
      </c>
      <c r="C1051" s="274">
        <f>SUM(C1052:C1053)</f>
        <v>0</v>
      </c>
      <c r="D1051" s="280"/>
      <c r="E1051" s="276"/>
    </row>
    <row r="1052" spans="1:5" ht="13.5">
      <c r="A1052" s="281">
        <v>2169901</v>
      </c>
      <c r="B1052" s="278" t="s">
        <v>891</v>
      </c>
      <c r="C1052" s="274"/>
      <c r="D1052" s="280"/>
      <c r="E1052" s="276"/>
    </row>
    <row r="1053" spans="1:5" ht="13.5">
      <c r="A1053" s="281">
        <v>2169999</v>
      </c>
      <c r="B1053" s="278" t="s">
        <v>892</v>
      </c>
      <c r="C1053" s="274"/>
      <c r="D1053" s="280"/>
      <c r="E1053" s="276"/>
    </row>
    <row r="1054" spans="1:5" ht="13.5">
      <c r="A1054" s="281">
        <v>217</v>
      </c>
      <c r="B1054" s="273" t="s">
        <v>893</v>
      </c>
      <c r="C1054" s="274">
        <f>SUM(C1055,C1072,C1078,)</f>
        <v>0</v>
      </c>
      <c r="D1054" s="280"/>
      <c r="E1054" s="276"/>
    </row>
    <row r="1055" spans="1:5" ht="13.5">
      <c r="A1055" s="281">
        <v>21701</v>
      </c>
      <c r="B1055" s="273" t="s">
        <v>894</v>
      </c>
      <c r="C1055" s="274">
        <f>SUM(C1056:C1061)</f>
        <v>0</v>
      </c>
      <c r="D1055" s="280"/>
      <c r="E1055" s="276"/>
    </row>
    <row r="1056" spans="1:5" ht="13.5">
      <c r="A1056" s="281">
        <v>2170101</v>
      </c>
      <c r="B1056" s="278" t="s">
        <v>102</v>
      </c>
      <c r="C1056" s="274"/>
      <c r="D1056" s="280"/>
      <c r="E1056" s="276"/>
    </row>
    <row r="1057" spans="1:5" ht="13.5">
      <c r="A1057" s="281">
        <v>2170102</v>
      </c>
      <c r="B1057" s="278" t="s">
        <v>103</v>
      </c>
      <c r="C1057" s="274"/>
      <c r="D1057" s="280"/>
      <c r="E1057" s="276"/>
    </row>
    <row r="1058" spans="1:5" ht="13.5">
      <c r="A1058" s="281">
        <v>2170103</v>
      </c>
      <c r="B1058" s="278" t="s">
        <v>104</v>
      </c>
      <c r="C1058" s="274"/>
      <c r="D1058" s="280"/>
      <c r="E1058" s="276"/>
    </row>
    <row r="1059" spans="1:5" ht="13.5">
      <c r="A1059" s="281">
        <v>2170104</v>
      </c>
      <c r="B1059" s="278" t="s">
        <v>895</v>
      </c>
      <c r="C1059" s="274"/>
      <c r="D1059" s="280"/>
      <c r="E1059" s="276"/>
    </row>
    <row r="1060" spans="1:5" ht="13.5">
      <c r="A1060" s="281">
        <v>2170150</v>
      </c>
      <c r="B1060" s="278" t="s">
        <v>111</v>
      </c>
      <c r="C1060" s="274"/>
      <c r="D1060" s="280"/>
      <c r="E1060" s="276"/>
    </row>
    <row r="1061" spans="1:5" ht="13.5">
      <c r="A1061" s="281">
        <v>2170199</v>
      </c>
      <c r="B1061" s="278" t="s">
        <v>896</v>
      </c>
      <c r="C1061" s="274"/>
      <c r="D1061" s="280"/>
      <c r="E1061" s="276"/>
    </row>
    <row r="1062" spans="1:5" ht="13.5">
      <c r="A1062" s="281">
        <v>21702</v>
      </c>
      <c r="B1062" s="273" t="s">
        <v>897</v>
      </c>
      <c r="C1062" s="274">
        <f>SUM(C1063:C1068)</f>
        <v>0</v>
      </c>
      <c r="D1062" s="280"/>
      <c r="E1062" s="276"/>
    </row>
    <row r="1063" spans="1:5" ht="13.5">
      <c r="A1063" s="281">
        <v>2170201</v>
      </c>
      <c r="B1063" s="278" t="s">
        <v>898</v>
      </c>
      <c r="C1063" s="274"/>
      <c r="D1063" s="280"/>
      <c r="E1063" s="276"/>
    </row>
    <row r="1064" spans="1:5" ht="13.5">
      <c r="A1064" s="281">
        <v>2170202</v>
      </c>
      <c r="B1064" s="278" t="s">
        <v>899</v>
      </c>
      <c r="C1064" s="274"/>
      <c r="D1064" s="280"/>
      <c r="E1064" s="276"/>
    </row>
    <row r="1065" spans="1:5" ht="13.5">
      <c r="A1065" s="281">
        <v>2170203</v>
      </c>
      <c r="B1065" s="278" t="s">
        <v>900</v>
      </c>
      <c r="C1065" s="274"/>
      <c r="D1065" s="280"/>
      <c r="E1065" s="276"/>
    </row>
    <row r="1066" spans="1:5" ht="13.5">
      <c r="A1066" s="281">
        <v>2170204</v>
      </c>
      <c r="B1066" s="278" t="s">
        <v>901</v>
      </c>
      <c r="C1066" s="274"/>
      <c r="D1066" s="280"/>
      <c r="E1066" s="276"/>
    </row>
    <row r="1067" spans="1:5" ht="13.5">
      <c r="A1067" s="281">
        <v>2170205</v>
      </c>
      <c r="B1067" s="278" t="s">
        <v>902</v>
      </c>
      <c r="C1067" s="274"/>
      <c r="D1067" s="280"/>
      <c r="E1067" s="276"/>
    </row>
    <row r="1068" spans="1:5" ht="13.5">
      <c r="A1068" s="281">
        <v>2170206</v>
      </c>
      <c r="B1068" s="278" t="s">
        <v>903</v>
      </c>
      <c r="C1068" s="274"/>
      <c r="D1068" s="280"/>
      <c r="E1068" s="276"/>
    </row>
    <row r="1069" spans="1:5" ht="13.5">
      <c r="A1069" s="281">
        <v>2170207</v>
      </c>
      <c r="B1069" s="278" t="s">
        <v>904</v>
      </c>
      <c r="C1069" s="274"/>
      <c r="D1069" s="280"/>
      <c r="E1069" s="276"/>
    </row>
    <row r="1070" spans="1:5" ht="13.5">
      <c r="A1070" s="281">
        <v>2170208</v>
      </c>
      <c r="B1070" s="278" t="s">
        <v>905</v>
      </c>
      <c r="C1070" s="274"/>
      <c r="D1070" s="280"/>
      <c r="E1070" s="276"/>
    </row>
    <row r="1071" spans="1:5" ht="13.5">
      <c r="A1071" s="281">
        <v>2170299</v>
      </c>
      <c r="B1071" s="278" t="s">
        <v>906</v>
      </c>
      <c r="C1071" s="274"/>
      <c r="D1071" s="280"/>
      <c r="E1071" s="276"/>
    </row>
    <row r="1072" spans="1:5" ht="13.5">
      <c r="A1072" s="281">
        <v>21703</v>
      </c>
      <c r="B1072" s="273" t="s">
        <v>907</v>
      </c>
      <c r="C1072" s="274">
        <f>SUM(C1073:C1077)</f>
        <v>0</v>
      </c>
      <c r="D1072" s="280"/>
      <c r="E1072" s="276"/>
    </row>
    <row r="1073" spans="1:5" ht="13.5">
      <c r="A1073" s="281">
        <v>2170301</v>
      </c>
      <c r="B1073" s="278" t="s">
        <v>908</v>
      </c>
      <c r="C1073" s="274"/>
      <c r="D1073" s="280"/>
      <c r="E1073" s="276"/>
    </row>
    <row r="1074" spans="1:5" ht="13.5">
      <c r="A1074" s="281">
        <v>2170302</v>
      </c>
      <c r="B1074" s="278" t="s">
        <v>909</v>
      </c>
      <c r="C1074" s="274"/>
      <c r="D1074" s="280"/>
      <c r="E1074" s="276"/>
    </row>
    <row r="1075" spans="1:5" ht="13.5">
      <c r="A1075" s="281">
        <v>2170303</v>
      </c>
      <c r="B1075" s="278" t="s">
        <v>910</v>
      </c>
      <c r="C1075" s="274"/>
      <c r="D1075" s="280"/>
      <c r="E1075" s="276"/>
    </row>
    <row r="1076" spans="1:5" ht="13.5">
      <c r="A1076" s="281">
        <v>2170304</v>
      </c>
      <c r="B1076" s="278" t="s">
        <v>911</v>
      </c>
      <c r="C1076" s="274"/>
      <c r="D1076" s="280"/>
      <c r="E1076" s="276"/>
    </row>
    <row r="1077" spans="1:5" ht="13.5">
      <c r="A1077" s="281">
        <v>2170399</v>
      </c>
      <c r="B1077" s="278" t="s">
        <v>912</v>
      </c>
      <c r="C1077" s="274"/>
      <c r="D1077" s="280"/>
      <c r="E1077" s="276"/>
    </row>
    <row r="1078" spans="1:5" ht="13.5">
      <c r="A1078" s="281">
        <v>21799</v>
      </c>
      <c r="B1078" s="273" t="s">
        <v>913</v>
      </c>
      <c r="C1078" s="274"/>
      <c r="D1078" s="280"/>
      <c r="E1078" s="276"/>
    </row>
    <row r="1079" spans="1:5" ht="13.5">
      <c r="A1079" s="281">
        <v>219</v>
      </c>
      <c r="B1079" s="273" t="s">
        <v>914</v>
      </c>
      <c r="C1079" s="274">
        <f>SUM(C1080:C1088)</f>
        <v>0</v>
      </c>
      <c r="D1079" s="280"/>
      <c r="E1079" s="276"/>
    </row>
    <row r="1080" spans="1:5" ht="13.5">
      <c r="A1080" s="281">
        <v>21901</v>
      </c>
      <c r="B1080" s="273" t="s">
        <v>915</v>
      </c>
      <c r="C1080" s="274"/>
      <c r="D1080" s="280"/>
      <c r="E1080" s="276"/>
    </row>
    <row r="1081" spans="1:5" ht="13.5">
      <c r="A1081" s="281">
        <v>21902</v>
      </c>
      <c r="B1081" s="273" t="s">
        <v>916</v>
      </c>
      <c r="C1081" s="274"/>
      <c r="D1081" s="280"/>
      <c r="E1081" s="276"/>
    </row>
    <row r="1082" spans="1:5" ht="13.5">
      <c r="A1082" s="281">
        <v>21903</v>
      </c>
      <c r="B1082" s="273" t="s">
        <v>917</v>
      </c>
      <c r="C1082" s="274"/>
      <c r="D1082" s="280"/>
      <c r="E1082" s="276"/>
    </row>
    <row r="1083" spans="1:5" ht="13.5">
      <c r="A1083" s="281">
        <v>21904</v>
      </c>
      <c r="B1083" s="273" t="s">
        <v>918</v>
      </c>
      <c r="C1083" s="274"/>
      <c r="D1083" s="280"/>
      <c r="E1083" s="276"/>
    </row>
    <row r="1084" spans="1:5" ht="13.5">
      <c r="A1084" s="281">
        <v>21905</v>
      </c>
      <c r="B1084" s="273" t="s">
        <v>919</v>
      </c>
      <c r="C1084" s="274"/>
      <c r="D1084" s="280"/>
      <c r="E1084" s="276"/>
    </row>
    <row r="1085" spans="1:5" ht="13.5">
      <c r="A1085" s="281">
        <v>21906</v>
      </c>
      <c r="B1085" s="273" t="s">
        <v>690</v>
      </c>
      <c r="C1085" s="274"/>
      <c r="D1085" s="280"/>
      <c r="E1085" s="276"/>
    </row>
    <row r="1086" spans="1:5" ht="13.5">
      <c r="A1086" s="281">
        <v>21907</v>
      </c>
      <c r="B1086" s="273" t="s">
        <v>920</v>
      </c>
      <c r="C1086" s="274"/>
      <c r="D1086" s="280"/>
      <c r="E1086" s="276"/>
    </row>
    <row r="1087" spans="1:5" ht="13.5">
      <c r="A1087" s="281">
        <v>21908</v>
      </c>
      <c r="B1087" s="273" t="s">
        <v>921</v>
      </c>
      <c r="C1087" s="274"/>
      <c r="D1087" s="280"/>
      <c r="E1087" s="276"/>
    </row>
    <row r="1088" spans="1:5" ht="13.5">
      <c r="A1088" s="281">
        <v>21999</v>
      </c>
      <c r="B1088" s="273" t="s">
        <v>922</v>
      </c>
      <c r="C1088" s="274"/>
      <c r="D1088" s="280"/>
      <c r="E1088" s="276"/>
    </row>
    <row r="1089" spans="1:5" ht="13.5">
      <c r="A1089" s="281">
        <v>220</v>
      </c>
      <c r="B1089" s="273" t="s">
        <v>923</v>
      </c>
      <c r="C1089" s="274">
        <f>SUM(C1090,C1117,C1132,)</f>
        <v>1282</v>
      </c>
      <c r="D1089" s="280">
        <v>804</v>
      </c>
      <c r="E1089" s="276">
        <f aca="true" t="shared" si="42" ref="E1089:E1094">C1089-D1089</f>
        <v>478</v>
      </c>
    </row>
    <row r="1090" spans="1:5" ht="13.5">
      <c r="A1090" s="281">
        <v>22001</v>
      </c>
      <c r="B1090" s="273" t="s">
        <v>924</v>
      </c>
      <c r="C1090" s="274">
        <f>SUM(C1091:C1116)</f>
        <v>1282</v>
      </c>
      <c r="D1090" s="280">
        <v>804</v>
      </c>
      <c r="E1090" s="276">
        <f t="shared" si="42"/>
        <v>478</v>
      </c>
    </row>
    <row r="1091" spans="1:5" ht="13.5">
      <c r="A1091" s="281">
        <v>2200101</v>
      </c>
      <c r="B1091" s="278" t="s">
        <v>102</v>
      </c>
      <c r="C1091" s="274">
        <v>886</v>
      </c>
      <c r="D1091" s="280">
        <v>798</v>
      </c>
      <c r="E1091" s="276"/>
    </row>
    <row r="1092" spans="1:5" ht="13.5">
      <c r="A1092" s="281">
        <v>2200102</v>
      </c>
      <c r="B1092" s="278" t="s">
        <v>103</v>
      </c>
      <c r="C1092" s="274">
        <v>6</v>
      </c>
      <c r="D1092" s="280">
        <v>6</v>
      </c>
      <c r="E1092" s="276"/>
    </row>
    <row r="1093" spans="1:5" ht="13.5">
      <c r="A1093" s="281">
        <v>2200103</v>
      </c>
      <c r="B1093" s="278" t="s">
        <v>104</v>
      </c>
      <c r="C1093" s="274"/>
      <c r="D1093" s="280"/>
      <c r="E1093" s="276"/>
    </row>
    <row r="1094" spans="1:5" ht="13.5">
      <c r="A1094" s="281">
        <v>2200104</v>
      </c>
      <c r="B1094" s="278" t="s">
        <v>925</v>
      </c>
      <c r="C1094" s="274">
        <v>4</v>
      </c>
      <c r="D1094" s="280"/>
      <c r="E1094" s="276">
        <f t="shared" si="42"/>
        <v>4</v>
      </c>
    </row>
    <row r="1095" spans="1:5" ht="13.5">
      <c r="A1095" s="281">
        <v>2200106</v>
      </c>
      <c r="B1095" s="278" t="s">
        <v>926</v>
      </c>
      <c r="C1095" s="274">
        <v>297</v>
      </c>
      <c r="D1095" s="280"/>
      <c r="E1095" s="276"/>
    </row>
    <row r="1096" spans="1:5" ht="13.5">
      <c r="A1096" s="281">
        <v>2200107</v>
      </c>
      <c r="B1096" s="278" t="s">
        <v>927</v>
      </c>
      <c r="C1096" s="274"/>
      <c r="D1096" s="280"/>
      <c r="E1096" s="276"/>
    </row>
    <row r="1097" spans="1:5" ht="13.5">
      <c r="A1097" s="281">
        <v>2200108</v>
      </c>
      <c r="B1097" s="278" t="s">
        <v>928</v>
      </c>
      <c r="C1097" s="274"/>
      <c r="D1097" s="280"/>
      <c r="E1097" s="276"/>
    </row>
    <row r="1098" spans="1:5" ht="13.5">
      <c r="A1098" s="281">
        <v>2200109</v>
      </c>
      <c r="B1098" s="278" t="s">
        <v>929</v>
      </c>
      <c r="C1098" s="274">
        <v>50</v>
      </c>
      <c r="D1098" s="280"/>
      <c r="E1098" s="276">
        <f>C1098-D1098</f>
        <v>50</v>
      </c>
    </row>
    <row r="1099" spans="1:5" ht="13.5">
      <c r="A1099" s="281">
        <v>2200112</v>
      </c>
      <c r="B1099" s="278" t="s">
        <v>930</v>
      </c>
      <c r="C1099" s="274"/>
      <c r="D1099" s="280"/>
      <c r="E1099" s="276"/>
    </row>
    <row r="1100" spans="1:5" ht="13.5">
      <c r="A1100" s="281">
        <v>2200113</v>
      </c>
      <c r="B1100" s="278" t="s">
        <v>931</v>
      </c>
      <c r="C1100" s="274"/>
      <c r="D1100" s="280"/>
      <c r="E1100" s="276"/>
    </row>
    <row r="1101" spans="1:5" ht="13.5">
      <c r="A1101" s="281">
        <v>2200114</v>
      </c>
      <c r="B1101" s="278" t="s">
        <v>932</v>
      </c>
      <c r="C1101" s="274"/>
      <c r="D1101" s="280"/>
      <c r="E1101" s="276">
        <f>C1101-D1101</f>
        <v>0</v>
      </c>
    </row>
    <row r="1102" spans="1:5" ht="13.5">
      <c r="A1102" s="281">
        <v>2200115</v>
      </c>
      <c r="B1102" s="278" t="s">
        <v>933</v>
      </c>
      <c r="C1102" s="274"/>
      <c r="D1102" s="280"/>
      <c r="E1102" s="276"/>
    </row>
    <row r="1103" spans="1:5" ht="13.5">
      <c r="A1103" s="281">
        <v>2200116</v>
      </c>
      <c r="B1103" s="278" t="s">
        <v>934</v>
      </c>
      <c r="C1103" s="274"/>
      <c r="D1103" s="280"/>
      <c r="E1103" s="276"/>
    </row>
    <row r="1104" spans="1:5" ht="13.5">
      <c r="A1104" s="281">
        <v>2200119</v>
      </c>
      <c r="B1104" s="278" t="s">
        <v>935</v>
      </c>
      <c r="C1104" s="274"/>
      <c r="D1104" s="280"/>
      <c r="E1104" s="276"/>
    </row>
    <row r="1105" spans="1:5" ht="13.5">
      <c r="A1105" s="281">
        <v>2200120</v>
      </c>
      <c r="B1105" s="278" t="s">
        <v>936</v>
      </c>
      <c r="C1105" s="274"/>
      <c r="D1105" s="280"/>
      <c r="E1105" s="276"/>
    </row>
    <row r="1106" spans="1:5" ht="13.5">
      <c r="A1106" s="281">
        <v>2200121</v>
      </c>
      <c r="B1106" s="278" t="s">
        <v>937</v>
      </c>
      <c r="C1106" s="274"/>
      <c r="D1106" s="280"/>
      <c r="E1106" s="276"/>
    </row>
    <row r="1107" spans="1:5" ht="13.5">
      <c r="A1107" s="281">
        <v>2200122</v>
      </c>
      <c r="B1107" s="278" t="s">
        <v>938</v>
      </c>
      <c r="C1107" s="274"/>
      <c r="D1107" s="280"/>
      <c r="E1107" s="276"/>
    </row>
    <row r="1108" spans="1:5" ht="13.5">
      <c r="A1108" s="281">
        <v>2200123</v>
      </c>
      <c r="B1108" s="278" t="s">
        <v>939</v>
      </c>
      <c r="C1108" s="274"/>
      <c r="D1108" s="280"/>
      <c r="E1108" s="276"/>
    </row>
    <row r="1109" spans="1:5" ht="13.5">
      <c r="A1109" s="281">
        <v>2200124</v>
      </c>
      <c r="B1109" s="278" t="s">
        <v>940</v>
      </c>
      <c r="C1109" s="274"/>
      <c r="D1109" s="280"/>
      <c r="E1109" s="276"/>
    </row>
    <row r="1110" spans="1:5" ht="13.5">
      <c r="A1110" s="281">
        <v>2200125</v>
      </c>
      <c r="B1110" s="278" t="s">
        <v>941</v>
      </c>
      <c r="C1110" s="274"/>
      <c r="D1110" s="280"/>
      <c r="E1110" s="276"/>
    </row>
    <row r="1111" spans="1:5" ht="13.5">
      <c r="A1111" s="281">
        <v>2200126</v>
      </c>
      <c r="B1111" s="278" t="s">
        <v>942</v>
      </c>
      <c r="C1111" s="274"/>
      <c r="D1111" s="280"/>
      <c r="E1111" s="276"/>
    </row>
    <row r="1112" spans="1:5" ht="13.5">
      <c r="A1112" s="281">
        <v>2200127</v>
      </c>
      <c r="B1112" s="278" t="s">
        <v>943</v>
      </c>
      <c r="C1112" s="274"/>
      <c r="D1112" s="280"/>
      <c r="E1112" s="276"/>
    </row>
    <row r="1113" spans="1:5" ht="13.5">
      <c r="A1113" s="281">
        <v>2200128</v>
      </c>
      <c r="B1113" s="278" t="s">
        <v>944</v>
      </c>
      <c r="C1113" s="274"/>
      <c r="D1113" s="280"/>
      <c r="E1113" s="276"/>
    </row>
    <row r="1114" spans="1:5" ht="13.5">
      <c r="A1114" s="281">
        <v>2200129</v>
      </c>
      <c r="B1114" s="278" t="s">
        <v>945</v>
      </c>
      <c r="C1114" s="274"/>
      <c r="D1114" s="280"/>
      <c r="E1114" s="276"/>
    </row>
    <row r="1115" spans="1:5" ht="13.5">
      <c r="A1115" s="281">
        <v>2200150</v>
      </c>
      <c r="B1115" s="278" t="s">
        <v>111</v>
      </c>
      <c r="C1115" s="274"/>
      <c r="D1115" s="280"/>
      <c r="E1115" s="276"/>
    </row>
    <row r="1116" spans="1:5" ht="13.5">
      <c r="A1116" s="281">
        <v>2200199</v>
      </c>
      <c r="B1116" s="278" t="s">
        <v>946</v>
      </c>
      <c r="C1116" s="274">
        <v>39</v>
      </c>
      <c r="D1116" s="280"/>
      <c r="E1116" s="276">
        <f>C1116-D1116</f>
        <v>39</v>
      </c>
    </row>
    <row r="1117" spans="1:5" ht="13.5">
      <c r="A1117" s="281">
        <v>22005</v>
      </c>
      <c r="B1117" s="273" t="s">
        <v>947</v>
      </c>
      <c r="C1117" s="274">
        <f>SUM(C1118:C1131)</f>
        <v>0</v>
      </c>
      <c r="D1117" s="280"/>
      <c r="E1117" s="276"/>
    </row>
    <row r="1118" spans="1:5" ht="13.5">
      <c r="A1118" s="281">
        <v>2200501</v>
      </c>
      <c r="B1118" s="278" t="s">
        <v>102</v>
      </c>
      <c r="C1118" s="274"/>
      <c r="D1118" s="280"/>
      <c r="E1118" s="276"/>
    </row>
    <row r="1119" spans="1:5" ht="13.5">
      <c r="A1119" s="281">
        <v>2200502</v>
      </c>
      <c r="B1119" s="278" t="s">
        <v>103</v>
      </c>
      <c r="C1119" s="274"/>
      <c r="D1119" s="280"/>
      <c r="E1119" s="276"/>
    </row>
    <row r="1120" spans="1:5" ht="13.5">
      <c r="A1120" s="281">
        <v>2200503</v>
      </c>
      <c r="B1120" s="278" t="s">
        <v>104</v>
      </c>
      <c r="C1120" s="274"/>
      <c r="D1120" s="280"/>
      <c r="E1120" s="276"/>
    </row>
    <row r="1121" spans="1:5" ht="13.5">
      <c r="A1121" s="281">
        <v>2200504</v>
      </c>
      <c r="B1121" s="278" t="s">
        <v>948</v>
      </c>
      <c r="C1121" s="274"/>
      <c r="D1121" s="280"/>
      <c r="E1121" s="276"/>
    </row>
    <row r="1122" spans="1:5" ht="13.5">
      <c r="A1122" s="281">
        <v>2200506</v>
      </c>
      <c r="B1122" s="278" t="s">
        <v>949</v>
      </c>
      <c r="C1122" s="274"/>
      <c r="D1122" s="280"/>
      <c r="E1122" s="276"/>
    </row>
    <row r="1123" spans="1:5" ht="13.5">
      <c r="A1123" s="281">
        <v>2200507</v>
      </c>
      <c r="B1123" s="278" t="s">
        <v>950</v>
      </c>
      <c r="C1123" s="274"/>
      <c r="D1123" s="280"/>
      <c r="E1123" s="276"/>
    </row>
    <row r="1124" spans="1:5" ht="13.5">
      <c r="A1124" s="281">
        <v>2200508</v>
      </c>
      <c r="B1124" s="278" t="s">
        <v>951</v>
      </c>
      <c r="C1124" s="274"/>
      <c r="D1124" s="280"/>
      <c r="E1124" s="276"/>
    </row>
    <row r="1125" spans="1:5" ht="13.5">
      <c r="A1125" s="281">
        <v>2200509</v>
      </c>
      <c r="B1125" s="278" t="s">
        <v>952</v>
      </c>
      <c r="C1125" s="274"/>
      <c r="D1125" s="280"/>
      <c r="E1125" s="276"/>
    </row>
    <row r="1126" spans="1:5" ht="13.5">
      <c r="A1126" s="281">
        <v>2200510</v>
      </c>
      <c r="B1126" s="278" t="s">
        <v>953</v>
      </c>
      <c r="C1126" s="274"/>
      <c r="D1126" s="280"/>
      <c r="E1126" s="276"/>
    </row>
    <row r="1127" spans="1:5" ht="13.5">
      <c r="A1127" s="281">
        <v>2200511</v>
      </c>
      <c r="B1127" s="278" t="s">
        <v>954</v>
      </c>
      <c r="C1127" s="274"/>
      <c r="D1127" s="280"/>
      <c r="E1127" s="276"/>
    </row>
    <row r="1128" spans="1:5" ht="13.5">
      <c r="A1128" s="281">
        <v>2200512</v>
      </c>
      <c r="B1128" s="278" t="s">
        <v>955</v>
      </c>
      <c r="C1128" s="274"/>
      <c r="D1128" s="280"/>
      <c r="E1128" s="276"/>
    </row>
    <row r="1129" spans="1:5" ht="13.5">
      <c r="A1129" s="281">
        <v>2200513</v>
      </c>
      <c r="B1129" s="278" t="s">
        <v>956</v>
      </c>
      <c r="C1129" s="274"/>
      <c r="D1129" s="280"/>
      <c r="E1129" s="276"/>
    </row>
    <row r="1130" spans="1:5" ht="13.5">
      <c r="A1130" s="281">
        <v>2200514</v>
      </c>
      <c r="B1130" s="278" t="s">
        <v>957</v>
      </c>
      <c r="C1130" s="274"/>
      <c r="D1130" s="280"/>
      <c r="E1130" s="276"/>
    </row>
    <row r="1131" spans="1:5" ht="13.5">
      <c r="A1131" s="281">
        <v>2200599</v>
      </c>
      <c r="B1131" s="278" t="s">
        <v>958</v>
      </c>
      <c r="C1131" s="274"/>
      <c r="D1131" s="280"/>
      <c r="E1131" s="276"/>
    </row>
    <row r="1132" spans="1:5" ht="13.5">
      <c r="A1132" s="281">
        <v>22099</v>
      </c>
      <c r="B1132" s="273" t="s">
        <v>959</v>
      </c>
      <c r="C1132" s="274"/>
      <c r="D1132" s="280"/>
      <c r="E1132" s="276"/>
    </row>
    <row r="1133" spans="1:5" ht="13.5">
      <c r="A1133" s="281">
        <v>221</v>
      </c>
      <c r="B1133" s="273" t="s">
        <v>960</v>
      </c>
      <c r="C1133" s="274">
        <f>SUM(C1134,C1145,C1149,)</f>
        <v>1745</v>
      </c>
      <c r="D1133" s="280">
        <v>1553</v>
      </c>
      <c r="E1133" s="276">
        <f>C1133-D1133</f>
        <v>192</v>
      </c>
    </row>
    <row r="1134" spans="1:5" ht="13.5">
      <c r="A1134" s="281">
        <v>22101</v>
      </c>
      <c r="B1134" s="273" t="s">
        <v>961</v>
      </c>
      <c r="C1134" s="274">
        <f>SUM(C1135:C1144)</f>
        <v>30</v>
      </c>
      <c r="D1134" s="280"/>
      <c r="E1134" s="276">
        <f>C1134-D1134</f>
        <v>30</v>
      </c>
    </row>
    <row r="1135" spans="1:5" ht="13.5">
      <c r="A1135" s="281">
        <v>2210101</v>
      </c>
      <c r="B1135" s="278" t="s">
        <v>962</v>
      </c>
      <c r="C1135" s="274"/>
      <c r="D1135" s="280"/>
      <c r="E1135" s="276"/>
    </row>
    <row r="1136" spans="1:5" ht="13.5">
      <c r="A1136" s="281">
        <v>2210102</v>
      </c>
      <c r="B1136" s="278" t="s">
        <v>963</v>
      </c>
      <c r="C1136" s="274"/>
      <c r="D1136" s="280"/>
      <c r="E1136" s="276"/>
    </row>
    <row r="1137" spans="1:5" ht="13.5">
      <c r="A1137" s="281">
        <v>2210103</v>
      </c>
      <c r="B1137" s="278" t="s">
        <v>964</v>
      </c>
      <c r="C1137" s="274"/>
      <c r="D1137" s="280"/>
      <c r="E1137" s="276"/>
    </row>
    <row r="1138" spans="1:5" ht="13.5">
      <c r="A1138" s="281">
        <v>2210104</v>
      </c>
      <c r="B1138" s="278" t="s">
        <v>965</v>
      </c>
      <c r="C1138" s="274"/>
      <c r="D1138" s="280"/>
      <c r="E1138" s="276"/>
    </row>
    <row r="1139" spans="1:5" ht="13.5">
      <c r="A1139" s="281">
        <v>2210105</v>
      </c>
      <c r="B1139" s="278" t="s">
        <v>966</v>
      </c>
      <c r="C1139" s="274">
        <v>30</v>
      </c>
      <c r="D1139" s="280"/>
      <c r="E1139" s="276">
        <f>C1139-D1139</f>
        <v>30</v>
      </c>
    </row>
    <row r="1140" spans="1:5" ht="13.5">
      <c r="A1140" s="281">
        <v>2210106</v>
      </c>
      <c r="B1140" s="278" t="s">
        <v>967</v>
      </c>
      <c r="C1140" s="274"/>
      <c r="D1140" s="280"/>
      <c r="E1140" s="276"/>
    </row>
    <row r="1141" spans="1:5" ht="13.5">
      <c r="A1141" s="281">
        <v>2210107</v>
      </c>
      <c r="B1141" s="278" t="s">
        <v>968</v>
      </c>
      <c r="C1141" s="274"/>
      <c r="D1141" s="280"/>
      <c r="E1141" s="276"/>
    </row>
    <row r="1142" spans="1:5" ht="13.5">
      <c r="A1142" s="281">
        <v>2210108</v>
      </c>
      <c r="B1142" s="278" t="s">
        <v>969</v>
      </c>
      <c r="C1142" s="274"/>
      <c r="D1142" s="280"/>
      <c r="E1142" s="276"/>
    </row>
    <row r="1143" spans="1:5" ht="13.5">
      <c r="A1143" s="281">
        <v>2210109</v>
      </c>
      <c r="B1143" s="278" t="s">
        <v>970</v>
      </c>
      <c r="C1143" s="274"/>
      <c r="D1143" s="280"/>
      <c r="E1143" s="276"/>
    </row>
    <row r="1144" spans="1:5" ht="13.5">
      <c r="A1144" s="281">
        <v>2210199</v>
      </c>
      <c r="B1144" s="278" t="s">
        <v>971</v>
      </c>
      <c r="C1144" s="274"/>
      <c r="D1144" s="280"/>
      <c r="E1144" s="276"/>
    </row>
    <row r="1145" spans="1:5" ht="13.5">
      <c r="A1145" s="281">
        <v>22102</v>
      </c>
      <c r="B1145" s="273" t="s">
        <v>972</v>
      </c>
      <c r="C1145" s="274">
        <f>SUM(C1146:C1148)</f>
        <v>1715</v>
      </c>
      <c r="D1145" s="280">
        <v>1553</v>
      </c>
      <c r="E1145" s="276"/>
    </row>
    <row r="1146" spans="1:5" ht="13.5">
      <c r="A1146" s="281">
        <v>2210201</v>
      </c>
      <c r="B1146" s="278" t="s">
        <v>973</v>
      </c>
      <c r="C1146" s="274">
        <v>1715</v>
      </c>
      <c r="D1146" s="280">
        <v>1553</v>
      </c>
      <c r="E1146" s="276"/>
    </row>
    <row r="1147" spans="1:5" ht="13.5">
      <c r="A1147" s="281">
        <v>2210202</v>
      </c>
      <c r="B1147" s="278" t="s">
        <v>974</v>
      </c>
      <c r="C1147" s="274"/>
      <c r="D1147" s="280"/>
      <c r="E1147" s="276"/>
    </row>
    <row r="1148" spans="1:5" ht="13.5">
      <c r="A1148" s="281">
        <v>2210203</v>
      </c>
      <c r="B1148" s="278" t="s">
        <v>975</v>
      </c>
      <c r="C1148" s="274"/>
      <c r="D1148" s="280"/>
      <c r="E1148" s="276"/>
    </row>
    <row r="1149" spans="1:5" ht="13.5">
      <c r="A1149" s="281">
        <v>22103</v>
      </c>
      <c r="B1149" s="273" t="s">
        <v>976</v>
      </c>
      <c r="C1149" s="274">
        <f>SUM(C1150:C1152)</f>
        <v>0</v>
      </c>
      <c r="D1149" s="280"/>
      <c r="E1149" s="276"/>
    </row>
    <row r="1150" spans="1:5" ht="13.5">
      <c r="A1150" s="281">
        <v>2210301</v>
      </c>
      <c r="B1150" s="278" t="s">
        <v>977</v>
      </c>
      <c r="C1150" s="274"/>
      <c r="D1150" s="280"/>
      <c r="E1150" s="276"/>
    </row>
    <row r="1151" spans="1:5" ht="13.5">
      <c r="A1151" s="281">
        <v>2210302</v>
      </c>
      <c r="B1151" s="278" t="s">
        <v>978</v>
      </c>
      <c r="C1151" s="274"/>
      <c r="D1151" s="280"/>
      <c r="E1151" s="276"/>
    </row>
    <row r="1152" spans="1:5" ht="13.5">
      <c r="A1152" s="281">
        <v>2210399</v>
      </c>
      <c r="B1152" s="278" t="s">
        <v>979</v>
      </c>
      <c r="C1152" s="274"/>
      <c r="D1152" s="280"/>
      <c r="E1152" s="276"/>
    </row>
    <row r="1153" spans="1:5" ht="13.5">
      <c r="A1153" s="281">
        <v>222</v>
      </c>
      <c r="B1153" s="273" t="s">
        <v>980</v>
      </c>
      <c r="C1153" s="274">
        <f>SUM(C1154,C1172,C1178,C1184,)</f>
        <v>0</v>
      </c>
      <c r="D1153" s="280"/>
      <c r="E1153" s="276"/>
    </row>
    <row r="1154" spans="1:5" ht="13.5">
      <c r="A1154" s="281">
        <v>22201</v>
      </c>
      <c r="B1154" s="273" t="s">
        <v>981</v>
      </c>
      <c r="C1154" s="274">
        <f>SUM(C1155:C1171)</f>
        <v>0</v>
      </c>
      <c r="D1154" s="280"/>
      <c r="E1154" s="276"/>
    </row>
    <row r="1155" spans="1:5" ht="13.5">
      <c r="A1155" s="281">
        <v>2220101</v>
      </c>
      <c r="B1155" s="278" t="s">
        <v>102</v>
      </c>
      <c r="C1155" s="274"/>
      <c r="D1155" s="280"/>
      <c r="E1155" s="276"/>
    </row>
    <row r="1156" spans="1:5" ht="13.5">
      <c r="A1156" s="281">
        <v>2220102</v>
      </c>
      <c r="B1156" s="278" t="s">
        <v>103</v>
      </c>
      <c r="C1156" s="274"/>
      <c r="D1156" s="280"/>
      <c r="E1156" s="276"/>
    </row>
    <row r="1157" spans="1:5" ht="13.5">
      <c r="A1157" s="281">
        <v>2220103</v>
      </c>
      <c r="B1157" s="278" t="s">
        <v>104</v>
      </c>
      <c r="C1157" s="274"/>
      <c r="D1157" s="280"/>
      <c r="E1157" s="276"/>
    </row>
    <row r="1158" spans="1:5" ht="13.5">
      <c r="A1158" s="281">
        <v>2220104</v>
      </c>
      <c r="B1158" s="278" t="s">
        <v>982</v>
      </c>
      <c r="C1158" s="274"/>
      <c r="D1158" s="280"/>
      <c r="E1158" s="276"/>
    </row>
    <row r="1159" spans="1:5" ht="13.5">
      <c r="A1159" s="281">
        <v>2220105</v>
      </c>
      <c r="B1159" s="278" t="s">
        <v>983</v>
      </c>
      <c r="C1159" s="274"/>
      <c r="D1159" s="280"/>
      <c r="E1159" s="276"/>
    </row>
    <row r="1160" spans="1:5" ht="13.5">
      <c r="A1160" s="281">
        <v>2220106</v>
      </c>
      <c r="B1160" s="278" t="s">
        <v>984</v>
      </c>
      <c r="C1160" s="274"/>
      <c r="D1160" s="280"/>
      <c r="E1160" s="276"/>
    </row>
    <row r="1161" spans="1:5" ht="13.5">
      <c r="A1161" s="281">
        <v>2220107</v>
      </c>
      <c r="B1161" s="278" t="s">
        <v>985</v>
      </c>
      <c r="C1161" s="274"/>
      <c r="D1161" s="280"/>
      <c r="E1161" s="276"/>
    </row>
    <row r="1162" spans="1:5" ht="13.5">
      <c r="A1162" s="281">
        <v>2220112</v>
      </c>
      <c r="B1162" s="278" t="s">
        <v>986</v>
      </c>
      <c r="C1162" s="274"/>
      <c r="D1162" s="280"/>
      <c r="E1162" s="276"/>
    </row>
    <row r="1163" spans="1:5" ht="13.5">
      <c r="A1163" s="281">
        <v>2220113</v>
      </c>
      <c r="B1163" s="278" t="s">
        <v>987</v>
      </c>
      <c r="C1163" s="274"/>
      <c r="D1163" s="280"/>
      <c r="E1163" s="276"/>
    </row>
    <row r="1164" spans="1:5" ht="13.5">
      <c r="A1164" s="281">
        <v>2220114</v>
      </c>
      <c r="B1164" s="278" t="s">
        <v>988</v>
      </c>
      <c r="C1164" s="274"/>
      <c r="D1164" s="280"/>
      <c r="E1164" s="276"/>
    </row>
    <row r="1165" spans="1:5" ht="13.5">
      <c r="A1165" s="281">
        <v>2220115</v>
      </c>
      <c r="B1165" s="278" t="s">
        <v>989</v>
      </c>
      <c r="C1165" s="274"/>
      <c r="D1165" s="280"/>
      <c r="E1165" s="276"/>
    </row>
    <row r="1166" spans="1:5" ht="13.5">
      <c r="A1166" s="281">
        <v>2220118</v>
      </c>
      <c r="B1166" s="278" t="s">
        <v>990</v>
      </c>
      <c r="C1166" s="274"/>
      <c r="D1166" s="280"/>
      <c r="E1166" s="276"/>
    </row>
    <row r="1167" spans="1:5" ht="13.5">
      <c r="A1167" s="281">
        <v>2220119</v>
      </c>
      <c r="B1167" s="278" t="s">
        <v>991</v>
      </c>
      <c r="C1167" s="274"/>
      <c r="D1167" s="280"/>
      <c r="E1167" s="276"/>
    </row>
    <row r="1168" spans="1:5" ht="13.5">
      <c r="A1168" s="281">
        <v>2220120</v>
      </c>
      <c r="B1168" s="278" t="s">
        <v>992</v>
      </c>
      <c r="C1168" s="274"/>
      <c r="D1168" s="280"/>
      <c r="E1168" s="276"/>
    </row>
    <row r="1169" spans="1:5" ht="13.5">
      <c r="A1169" s="281">
        <v>2220121</v>
      </c>
      <c r="B1169" s="278" t="s">
        <v>993</v>
      </c>
      <c r="C1169" s="274"/>
      <c r="D1169" s="280"/>
      <c r="E1169" s="276"/>
    </row>
    <row r="1170" spans="1:5" ht="13.5">
      <c r="A1170" s="281">
        <v>2220150</v>
      </c>
      <c r="B1170" s="278" t="s">
        <v>111</v>
      </c>
      <c r="C1170" s="274"/>
      <c r="D1170" s="280"/>
      <c r="E1170" s="276"/>
    </row>
    <row r="1171" spans="1:5" ht="13.5">
      <c r="A1171" s="281">
        <v>2220199</v>
      </c>
      <c r="B1171" s="278" t="s">
        <v>994</v>
      </c>
      <c r="C1171" s="274"/>
      <c r="D1171" s="280"/>
      <c r="E1171" s="276"/>
    </row>
    <row r="1172" spans="1:5" ht="13.5">
      <c r="A1172" s="281">
        <v>22203</v>
      </c>
      <c r="B1172" s="273" t="s">
        <v>995</v>
      </c>
      <c r="C1172" s="274">
        <f>SUM(C1173:C1177)</f>
        <v>0</v>
      </c>
      <c r="D1172" s="280"/>
      <c r="E1172" s="276"/>
    </row>
    <row r="1173" spans="1:5" ht="13.5">
      <c r="A1173" s="281">
        <v>2220301</v>
      </c>
      <c r="B1173" s="278" t="s">
        <v>996</v>
      </c>
      <c r="C1173" s="274"/>
      <c r="D1173" s="280"/>
      <c r="E1173" s="276"/>
    </row>
    <row r="1174" spans="1:5" ht="13.5">
      <c r="A1174" s="281">
        <v>2220303</v>
      </c>
      <c r="B1174" s="278" t="s">
        <v>997</v>
      </c>
      <c r="C1174" s="274"/>
      <c r="D1174" s="280"/>
      <c r="E1174" s="276"/>
    </row>
    <row r="1175" spans="1:5" ht="13.5">
      <c r="A1175" s="281">
        <v>2220304</v>
      </c>
      <c r="B1175" s="278" t="s">
        <v>998</v>
      </c>
      <c r="C1175" s="274"/>
      <c r="D1175" s="280"/>
      <c r="E1175" s="276"/>
    </row>
    <row r="1176" spans="1:5" ht="13.5">
      <c r="A1176" s="281">
        <v>2220305</v>
      </c>
      <c r="B1176" s="278" t="s">
        <v>999</v>
      </c>
      <c r="C1176" s="274"/>
      <c r="D1176" s="280"/>
      <c r="E1176" s="276"/>
    </row>
    <row r="1177" spans="1:5" ht="13.5">
      <c r="A1177" s="281">
        <v>2220399</v>
      </c>
      <c r="B1177" s="278" t="s">
        <v>1000</v>
      </c>
      <c r="C1177" s="274"/>
      <c r="D1177" s="280"/>
      <c r="E1177" s="276"/>
    </row>
    <row r="1178" spans="1:5" ht="13.5">
      <c r="A1178" s="281">
        <v>22204</v>
      </c>
      <c r="B1178" s="273" t="s">
        <v>1001</v>
      </c>
      <c r="C1178" s="274">
        <f>SUM(C1179:C1183)</f>
        <v>0</v>
      </c>
      <c r="D1178" s="280"/>
      <c r="E1178" s="276"/>
    </row>
    <row r="1179" spans="1:5" ht="13.5">
      <c r="A1179" s="281">
        <v>2220401</v>
      </c>
      <c r="B1179" s="278" t="s">
        <v>1002</v>
      </c>
      <c r="C1179" s="274"/>
      <c r="D1179" s="280"/>
      <c r="E1179" s="276"/>
    </row>
    <row r="1180" spans="1:5" ht="13.5">
      <c r="A1180" s="281">
        <v>2220402</v>
      </c>
      <c r="B1180" s="278" t="s">
        <v>1003</v>
      </c>
      <c r="C1180" s="274"/>
      <c r="D1180" s="280"/>
      <c r="E1180" s="276"/>
    </row>
    <row r="1181" spans="1:5" ht="13.5">
      <c r="A1181" s="281">
        <v>2220403</v>
      </c>
      <c r="B1181" s="278" t="s">
        <v>1004</v>
      </c>
      <c r="C1181" s="274"/>
      <c r="D1181" s="280"/>
      <c r="E1181" s="276"/>
    </row>
    <row r="1182" spans="1:5" ht="13.5">
      <c r="A1182" s="281">
        <v>2220404</v>
      </c>
      <c r="B1182" s="278" t="s">
        <v>1005</v>
      </c>
      <c r="C1182" s="274"/>
      <c r="D1182" s="280"/>
      <c r="E1182" s="276"/>
    </row>
    <row r="1183" spans="1:5" ht="13.5">
      <c r="A1183" s="281">
        <v>2220499</v>
      </c>
      <c r="B1183" s="278" t="s">
        <v>1006</v>
      </c>
      <c r="C1183" s="274"/>
      <c r="D1183" s="280"/>
      <c r="E1183" s="276"/>
    </row>
    <row r="1184" spans="1:5" ht="13.5">
      <c r="A1184" s="281">
        <v>22205</v>
      </c>
      <c r="B1184" s="273" t="s">
        <v>1007</v>
      </c>
      <c r="C1184" s="274">
        <f>SUM(C1185:C1196)</f>
        <v>0</v>
      </c>
      <c r="D1184" s="280"/>
      <c r="E1184" s="276"/>
    </row>
    <row r="1185" spans="1:5" ht="13.5">
      <c r="A1185" s="281">
        <v>2220501</v>
      </c>
      <c r="B1185" s="278" t="s">
        <v>1008</v>
      </c>
      <c r="C1185" s="274"/>
      <c r="D1185" s="280"/>
      <c r="E1185" s="276"/>
    </row>
    <row r="1186" spans="1:5" ht="13.5">
      <c r="A1186" s="281">
        <v>2220502</v>
      </c>
      <c r="B1186" s="278" t="s">
        <v>1009</v>
      </c>
      <c r="C1186" s="274"/>
      <c r="D1186" s="280"/>
      <c r="E1186" s="276"/>
    </row>
    <row r="1187" spans="1:5" ht="13.5">
      <c r="A1187" s="281">
        <v>2220503</v>
      </c>
      <c r="B1187" s="278" t="s">
        <v>1010</v>
      </c>
      <c r="C1187" s="274"/>
      <c r="D1187" s="280"/>
      <c r="E1187" s="276"/>
    </row>
    <row r="1188" spans="1:5" ht="13.5">
      <c r="A1188" s="281">
        <v>2220504</v>
      </c>
      <c r="B1188" s="278" t="s">
        <v>1011</v>
      </c>
      <c r="C1188" s="274"/>
      <c r="D1188" s="280"/>
      <c r="E1188" s="276"/>
    </row>
    <row r="1189" spans="1:5" ht="13.5">
      <c r="A1189" s="281">
        <v>2220505</v>
      </c>
      <c r="B1189" s="278" t="s">
        <v>1012</v>
      </c>
      <c r="C1189" s="274"/>
      <c r="D1189" s="280"/>
      <c r="E1189" s="276"/>
    </row>
    <row r="1190" spans="1:5" ht="13.5">
      <c r="A1190" s="281">
        <v>2220506</v>
      </c>
      <c r="B1190" s="278" t="s">
        <v>1013</v>
      </c>
      <c r="C1190" s="274"/>
      <c r="D1190" s="280"/>
      <c r="E1190" s="276"/>
    </row>
    <row r="1191" spans="1:5" ht="13.5">
      <c r="A1191" s="281">
        <v>2220507</v>
      </c>
      <c r="B1191" s="278" t="s">
        <v>1014</v>
      </c>
      <c r="C1191" s="274"/>
      <c r="D1191" s="280"/>
      <c r="E1191" s="276"/>
    </row>
    <row r="1192" spans="1:5" ht="13.5">
      <c r="A1192" s="281">
        <v>2220508</v>
      </c>
      <c r="B1192" s="278" t="s">
        <v>1015</v>
      </c>
      <c r="C1192" s="274"/>
      <c r="D1192" s="280"/>
      <c r="E1192" s="276"/>
    </row>
    <row r="1193" spans="1:5" ht="13.5">
      <c r="A1193" s="281">
        <v>2220509</v>
      </c>
      <c r="B1193" s="278" t="s">
        <v>1016</v>
      </c>
      <c r="C1193" s="274"/>
      <c r="D1193" s="280"/>
      <c r="E1193" s="276"/>
    </row>
    <row r="1194" spans="1:5" ht="13.5">
      <c r="A1194" s="281">
        <v>2220510</v>
      </c>
      <c r="B1194" s="278" t="s">
        <v>1017</v>
      </c>
      <c r="C1194" s="274"/>
      <c r="D1194" s="280"/>
      <c r="E1194" s="276"/>
    </row>
    <row r="1195" spans="1:5" ht="13.5">
      <c r="A1195" s="281">
        <v>2220511</v>
      </c>
      <c r="B1195" s="278" t="s">
        <v>1018</v>
      </c>
      <c r="C1195" s="274"/>
      <c r="D1195" s="280"/>
      <c r="E1195" s="276"/>
    </row>
    <row r="1196" spans="1:5" ht="13.5">
      <c r="A1196" s="281">
        <v>2220599</v>
      </c>
      <c r="B1196" s="278" t="s">
        <v>1019</v>
      </c>
      <c r="C1196" s="274"/>
      <c r="D1196" s="280"/>
      <c r="E1196" s="276"/>
    </row>
    <row r="1197" spans="1:5" ht="13.5">
      <c r="A1197" s="281">
        <v>224</v>
      </c>
      <c r="B1197" s="273" t="s">
        <v>1020</v>
      </c>
      <c r="C1197" s="274">
        <f>SUM(C1198,C1210,C1216,C1222,C1230,C1243,C1247,C1251)</f>
        <v>1385</v>
      </c>
      <c r="D1197" s="280">
        <v>1019</v>
      </c>
      <c r="E1197" s="276">
        <f aca="true" t="shared" si="43" ref="E1197:E1202">C1197-D1197</f>
        <v>366</v>
      </c>
    </row>
    <row r="1198" spans="1:5" ht="13.5">
      <c r="A1198" s="281">
        <v>22401</v>
      </c>
      <c r="B1198" s="273" t="s">
        <v>1021</v>
      </c>
      <c r="C1198" s="274">
        <f>SUM(C1199:C1209)</f>
        <v>784</v>
      </c>
      <c r="D1198" s="280">
        <v>669</v>
      </c>
      <c r="E1198" s="276">
        <f t="shared" si="43"/>
        <v>115</v>
      </c>
    </row>
    <row r="1199" spans="1:5" ht="13.5">
      <c r="A1199" s="281">
        <v>2240101</v>
      </c>
      <c r="B1199" s="278" t="s">
        <v>102</v>
      </c>
      <c r="C1199" s="274">
        <v>676</v>
      </c>
      <c r="D1199" s="280">
        <v>629</v>
      </c>
      <c r="E1199" s="276"/>
    </row>
    <row r="1200" spans="1:5" ht="13.5">
      <c r="A1200" s="281">
        <v>2240102</v>
      </c>
      <c r="B1200" s="278" t="s">
        <v>103</v>
      </c>
      <c r="C1200" s="274"/>
      <c r="D1200" s="280"/>
      <c r="E1200" s="276"/>
    </row>
    <row r="1201" spans="1:5" ht="13.5">
      <c r="A1201" s="281">
        <v>2240103</v>
      </c>
      <c r="B1201" s="278" t="s">
        <v>104</v>
      </c>
      <c r="C1201" s="274"/>
      <c r="D1201" s="280"/>
      <c r="E1201" s="276"/>
    </row>
    <row r="1202" spans="1:5" ht="13.5">
      <c r="A1202" s="281">
        <v>2240104</v>
      </c>
      <c r="B1202" s="278" t="s">
        <v>1022</v>
      </c>
      <c r="C1202" s="274">
        <v>43</v>
      </c>
      <c r="D1202" s="280"/>
      <c r="E1202" s="276">
        <f t="shared" si="43"/>
        <v>43</v>
      </c>
    </row>
    <row r="1203" spans="1:5" ht="13.5">
      <c r="A1203" s="281">
        <v>2240105</v>
      </c>
      <c r="B1203" s="278" t="s">
        <v>1023</v>
      </c>
      <c r="C1203" s="274"/>
      <c r="D1203" s="280"/>
      <c r="E1203" s="276"/>
    </row>
    <row r="1204" spans="1:5" ht="13.5">
      <c r="A1204" s="281">
        <v>2240106</v>
      </c>
      <c r="B1204" s="278" t="s">
        <v>1024</v>
      </c>
      <c r="C1204" s="274">
        <v>51</v>
      </c>
      <c r="D1204" s="280">
        <v>40</v>
      </c>
      <c r="E1204" s="276"/>
    </row>
    <row r="1205" spans="1:5" ht="13.5">
      <c r="A1205" s="281">
        <v>2240107</v>
      </c>
      <c r="B1205" s="278" t="s">
        <v>1025</v>
      </c>
      <c r="C1205" s="274"/>
      <c r="D1205" s="280"/>
      <c r="E1205" s="276"/>
    </row>
    <row r="1206" spans="1:5" ht="13.5">
      <c r="A1206" s="281">
        <v>2240108</v>
      </c>
      <c r="B1206" s="278" t="s">
        <v>1026</v>
      </c>
      <c r="C1206" s="274"/>
      <c r="D1206" s="280"/>
      <c r="E1206" s="276"/>
    </row>
    <row r="1207" spans="1:5" ht="13.5">
      <c r="A1207" s="281">
        <v>2240109</v>
      </c>
      <c r="B1207" s="278" t="s">
        <v>1027</v>
      </c>
      <c r="C1207" s="274"/>
      <c r="D1207" s="280"/>
      <c r="E1207" s="276"/>
    </row>
    <row r="1208" spans="1:5" ht="13.5">
      <c r="A1208" s="281">
        <v>2240150</v>
      </c>
      <c r="B1208" s="278" t="s">
        <v>111</v>
      </c>
      <c r="C1208" s="274"/>
      <c r="D1208" s="280"/>
      <c r="E1208" s="276"/>
    </row>
    <row r="1209" spans="1:5" ht="13.5">
      <c r="A1209" s="281">
        <v>2240199</v>
      </c>
      <c r="B1209" s="278" t="s">
        <v>1028</v>
      </c>
      <c r="C1209" s="274">
        <v>14</v>
      </c>
      <c r="D1209" s="280"/>
      <c r="E1209" s="276">
        <f aca="true" t="shared" si="44" ref="E1209:E1212">C1209-D1209</f>
        <v>14</v>
      </c>
    </row>
    <row r="1210" spans="1:5" ht="13.5">
      <c r="A1210" s="281">
        <v>22402</v>
      </c>
      <c r="B1210" s="273" t="s">
        <v>1029</v>
      </c>
      <c r="C1210" s="274">
        <f>SUM(C1211:C1215)</f>
        <v>466</v>
      </c>
      <c r="D1210" s="280">
        <v>350</v>
      </c>
      <c r="E1210" s="276">
        <f t="shared" si="44"/>
        <v>116</v>
      </c>
    </row>
    <row r="1211" spans="1:5" ht="13.5">
      <c r="A1211" s="281">
        <v>2240201</v>
      </c>
      <c r="B1211" s="278" t="s">
        <v>102</v>
      </c>
      <c r="C1211" s="274"/>
      <c r="D1211" s="280">
        <v>350</v>
      </c>
      <c r="E1211" s="276"/>
    </row>
    <row r="1212" spans="1:5" ht="13.5">
      <c r="A1212" s="281">
        <v>2240202</v>
      </c>
      <c r="B1212" s="278" t="s">
        <v>103</v>
      </c>
      <c r="C1212" s="274"/>
      <c r="D1212" s="280"/>
      <c r="E1212" s="276">
        <f t="shared" si="44"/>
        <v>0</v>
      </c>
    </row>
    <row r="1213" spans="1:5" ht="13.5">
      <c r="A1213" s="281">
        <v>2240203</v>
      </c>
      <c r="B1213" s="278" t="s">
        <v>104</v>
      </c>
      <c r="C1213" s="274"/>
      <c r="D1213" s="280"/>
      <c r="E1213" s="276"/>
    </row>
    <row r="1214" spans="1:5" ht="13.5">
      <c r="A1214" s="281">
        <v>2240204</v>
      </c>
      <c r="B1214" s="278" t="s">
        <v>1030</v>
      </c>
      <c r="C1214" s="274">
        <v>282</v>
      </c>
      <c r="D1214" s="280"/>
      <c r="E1214" s="276"/>
    </row>
    <row r="1215" spans="1:5" ht="13.5">
      <c r="A1215" s="281">
        <v>2240299</v>
      </c>
      <c r="B1215" s="278" t="s">
        <v>1031</v>
      </c>
      <c r="C1215" s="274">
        <v>184</v>
      </c>
      <c r="D1215" s="280"/>
      <c r="E1215" s="276">
        <f>C1215-D1215</f>
        <v>184</v>
      </c>
    </row>
    <row r="1216" spans="1:5" ht="13.5">
      <c r="A1216" s="281">
        <v>22403</v>
      </c>
      <c r="B1216" s="273" t="s">
        <v>1032</v>
      </c>
      <c r="C1216" s="274">
        <f>SUM(C1217:C1221)</f>
        <v>0</v>
      </c>
      <c r="D1216" s="280"/>
      <c r="E1216" s="276"/>
    </row>
    <row r="1217" spans="1:5" ht="13.5">
      <c r="A1217" s="281">
        <v>2240301</v>
      </c>
      <c r="B1217" s="278" t="s">
        <v>102</v>
      </c>
      <c r="C1217" s="274"/>
      <c r="D1217" s="280"/>
      <c r="E1217" s="276"/>
    </row>
    <row r="1218" spans="1:5" ht="13.5">
      <c r="A1218" s="281">
        <v>2240302</v>
      </c>
      <c r="B1218" s="278" t="s">
        <v>103</v>
      </c>
      <c r="C1218" s="274"/>
      <c r="D1218" s="280"/>
      <c r="E1218" s="276"/>
    </row>
    <row r="1219" spans="1:5" ht="13.5">
      <c r="A1219" s="281">
        <v>2240303</v>
      </c>
      <c r="B1219" s="278" t="s">
        <v>104</v>
      </c>
      <c r="C1219" s="274"/>
      <c r="D1219" s="280"/>
      <c r="E1219" s="276"/>
    </row>
    <row r="1220" spans="1:5" ht="13.5">
      <c r="A1220" s="281">
        <v>2240304</v>
      </c>
      <c r="B1220" s="278" t="s">
        <v>1033</v>
      </c>
      <c r="C1220" s="274"/>
      <c r="D1220" s="280"/>
      <c r="E1220" s="276"/>
    </row>
    <row r="1221" spans="1:5" ht="13.5">
      <c r="A1221" s="281">
        <v>2240399</v>
      </c>
      <c r="B1221" s="278" t="s">
        <v>1034</v>
      </c>
      <c r="C1221" s="274"/>
      <c r="D1221" s="280"/>
      <c r="E1221" s="276"/>
    </row>
    <row r="1222" spans="1:5" ht="13.5">
      <c r="A1222" s="281">
        <v>22404</v>
      </c>
      <c r="B1222" s="273" t="s">
        <v>1035</v>
      </c>
      <c r="C1222" s="274">
        <f>SUM(C1223:C1229)</f>
        <v>0</v>
      </c>
      <c r="D1222" s="280"/>
      <c r="E1222" s="276"/>
    </row>
    <row r="1223" spans="1:5" ht="13.5">
      <c r="A1223" s="281">
        <v>2240401</v>
      </c>
      <c r="B1223" s="278" t="s">
        <v>102</v>
      </c>
      <c r="C1223" s="274"/>
      <c r="D1223" s="280"/>
      <c r="E1223" s="276"/>
    </row>
    <row r="1224" spans="1:5" ht="13.5">
      <c r="A1224" s="281">
        <v>2240402</v>
      </c>
      <c r="B1224" s="278" t="s">
        <v>103</v>
      </c>
      <c r="C1224" s="274"/>
      <c r="D1224" s="280"/>
      <c r="E1224" s="276"/>
    </row>
    <row r="1225" spans="1:5" ht="13.5">
      <c r="A1225" s="281">
        <v>2240403</v>
      </c>
      <c r="B1225" s="278" t="s">
        <v>104</v>
      </c>
      <c r="C1225" s="274"/>
      <c r="D1225" s="280"/>
      <c r="E1225" s="276"/>
    </row>
    <row r="1226" spans="1:5" ht="13.5">
      <c r="A1226" s="281">
        <v>2240404</v>
      </c>
      <c r="B1226" s="278" t="s">
        <v>1036</v>
      </c>
      <c r="C1226" s="274"/>
      <c r="D1226" s="280"/>
      <c r="E1226" s="276"/>
    </row>
    <row r="1227" spans="1:5" ht="13.5">
      <c r="A1227" s="281">
        <v>2240405</v>
      </c>
      <c r="B1227" s="278" t="s">
        <v>1037</v>
      </c>
      <c r="C1227" s="274"/>
      <c r="D1227" s="280"/>
      <c r="E1227" s="276"/>
    </row>
    <row r="1228" spans="1:5" ht="13.5">
      <c r="A1228" s="281">
        <v>2240450</v>
      </c>
      <c r="B1228" s="278" t="s">
        <v>111</v>
      </c>
      <c r="C1228" s="274"/>
      <c r="D1228" s="280"/>
      <c r="E1228" s="276"/>
    </row>
    <row r="1229" spans="1:5" ht="13.5">
      <c r="A1229" s="281">
        <v>2240499</v>
      </c>
      <c r="B1229" s="278" t="s">
        <v>1038</v>
      </c>
      <c r="C1229" s="274"/>
      <c r="D1229" s="280"/>
      <c r="E1229" s="276"/>
    </row>
    <row r="1230" spans="1:5" ht="13.5">
      <c r="A1230" s="281">
        <v>22405</v>
      </c>
      <c r="B1230" s="273" t="s">
        <v>1039</v>
      </c>
      <c r="C1230" s="274">
        <f>SUM(C1231:C1242)</f>
        <v>30</v>
      </c>
      <c r="D1230" s="280"/>
      <c r="E1230" s="276"/>
    </row>
    <row r="1231" spans="1:5" ht="13.5">
      <c r="A1231" s="281">
        <v>2240501</v>
      </c>
      <c r="B1231" s="278" t="s">
        <v>102</v>
      </c>
      <c r="C1231" s="274"/>
      <c r="D1231" s="280"/>
      <c r="E1231" s="276"/>
    </row>
    <row r="1232" spans="1:5" ht="13.5">
      <c r="A1232" s="281">
        <v>2240502</v>
      </c>
      <c r="B1232" s="278" t="s">
        <v>103</v>
      </c>
      <c r="C1232" s="274"/>
      <c r="D1232" s="280"/>
      <c r="E1232" s="276"/>
    </row>
    <row r="1233" spans="1:5" ht="13.5">
      <c r="A1233" s="281">
        <v>2240503</v>
      </c>
      <c r="B1233" s="278" t="s">
        <v>104</v>
      </c>
      <c r="C1233" s="274"/>
      <c r="D1233" s="280"/>
      <c r="E1233" s="276"/>
    </row>
    <row r="1234" spans="1:5" ht="13.5">
      <c r="A1234" s="281">
        <v>2240504</v>
      </c>
      <c r="B1234" s="278" t="s">
        <v>1040</v>
      </c>
      <c r="C1234" s="274"/>
      <c r="D1234" s="280"/>
      <c r="E1234" s="276"/>
    </row>
    <row r="1235" spans="1:5" ht="13.5">
      <c r="A1235" s="281">
        <v>2240505</v>
      </c>
      <c r="B1235" s="278" t="s">
        <v>1041</v>
      </c>
      <c r="C1235" s="274"/>
      <c r="D1235" s="280"/>
      <c r="E1235" s="276"/>
    </row>
    <row r="1236" spans="1:5" ht="13.5">
      <c r="A1236" s="281">
        <v>2240506</v>
      </c>
      <c r="B1236" s="278" t="s">
        <v>1042</v>
      </c>
      <c r="C1236" s="274">
        <v>30</v>
      </c>
      <c r="D1236" s="280"/>
      <c r="E1236" s="276"/>
    </row>
    <row r="1237" spans="1:5" ht="13.5">
      <c r="A1237" s="281">
        <v>2240507</v>
      </c>
      <c r="B1237" s="278" t="s">
        <v>1043</v>
      </c>
      <c r="C1237" s="274"/>
      <c r="D1237" s="280"/>
      <c r="E1237" s="276"/>
    </row>
    <row r="1238" spans="1:5" ht="13.5">
      <c r="A1238" s="281">
        <v>2240508</v>
      </c>
      <c r="B1238" s="278" t="s">
        <v>1044</v>
      </c>
      <c r="C1238" s="274"/>
      <c r="D1238" s="280"/>
      <c r="E1238" s="276"/>
    </row>
    <row r="1239" spans="1:5" ht="13.5">
      <c r="A1239" s="281">
        <v>2240509</v>
      </c>
      <c r="B1239" s="278" t="s">
        <v>1045</v>
      </c>
      <c r="C1239" s="274"/>
      <c r="D1239" s="280"/>
      <c r="E1239" s="276"/>
    </row>
    <row r="1240" spans="1:5" ht="13.5">
      <c r="A1240" s="281">
        <v>2240510</v>
      </c>
      <c r="B1240" s="278" t="s">
        <v>1046</v>
      </c>
      <c r="C1240" s="274"/>
      <c r="D1240" s="280"/>
      <c r="E1240" s="276"/>
    </row>
    <row r="1241" spans="1:5" ht="13.5">
      <c r="A1241" s="281">
        <v>2240550</v>
      </c>
      <c r="B1241" s="278" t="s">
        <v>1047</v>
      </c>
      <c r="C1241" s="274"/>
      <c r="D1241" s="280"/>
      <c r="E1241" s="276"/>
    </row>
    <row r="1242" spans="1:5" ht="13.5">
      <c r="A1242" s="281">
        <v>2240599</v>
      </c>
      <c r="B1242" s="278" t="s">
        <v>1048</v>
      </c>
      <c r="C1242" s="274"/>
      <c r="D1242" s="280"/>
      <c r="E1242" s="276"/>
    </row>
    <row r="1243" spans="1:5" ht="13.5">
      <c r="A1243" s="281">
        <v>22406</v>
      </c>
      <c r="B1243" s="273" t="s">
        <v>1049</v>
      </c>
      <c r="C1243" s="274">
        <f>SUM(C1244:C1246)</f>
        <v>39</v>
      </c>
      <c r="D1243" s="280"/>
      <c r="E1243" s="276"/>
    </row>
    <row r="1244" spans="1:5" ht="13.5">
      <c r="A1244" s="281">
        <v>2240601</v>
      </c>
      <c r="B1244" s="278" t="s">
        <v>1050</v>
      </c>
      <c r="C1244" s="274">
        <v>30</v>
      </c>
      <c r="D1244" s="280"/>
      <c r="E1244" s="276"/>
    </row>
    <row r="1245" spans="1:5" ht="13.5">
      <c r="A1245" s="281">
        <v>2240602</v>
      </c>
      <c r="B1245" s="278" t="s">
        <v>1051</v>
      </c>
      <c r="C1245" s="274">
        <v>9</v>
      </c>
      <c r="D1245" s="280"/>
      <c r="E1245" s="276"/>
    </row>
    <row r="1246" spans="1:5" ht="13.5">
      <c r="A1246" s="281">
        <v>2240699</v>
      </c>
      <c r="B1246" s="278" t="s">
        <v>1052</v>
      </c>
      <c r="C1246" s="274"/>
      <c r="D1246" s="280"/>
      <c r="E1246" s="276"/>
    </row>
    <row r="1247" spans="1:5" ht="13.5">
      <c r="A1247" s="281">
        <v>22407</v>
      </c>
      <c r="B1247" s="273" t="s">
        <v>1053</v>
      </c>
      <c r="C1247" s="274">
        <f>SUM(C1248:C1250)</f>
        <v>66</v>
      </c>
      <c r="D1247" s="280"/>
      <c r="E1247" s="276"/>
    </row>
    <row r="1248" spans="1:5" ht="13.5">
      <c r="A1248" s="281">
        <v>2240703</v>
      </c>
      <c r="B1248" s="278" t="s">
        <v>1054</v>
      </c>
      <c r="C1248" s="274">
        <v>65</v>
      </c>
      <c r="D1248" s="280"/>
      <c r="E1248" s="276"/>
    </row>
    <row r="1249" spans="1:5" ht="13.5">
      <c r="A1249" s="281">
        <v>2240704</v>
      </c>
      <c r="B1249" s="278" t="s">
        <v>1055</v>
      </c>
      <c r="C1249" s="274">
        <v>1</v>
      </c>
      <c r="D1249" s="280"/>
      <c r="E1249" s="276"/>
    </row>
    <row r="1250" spans="1:5" ht="13.5">
      <c r="A1250" s="281">
        <v>2240799</v>
      </c>
      <c r="B1250" s="278" t="s">
        <v>1056</v>
      </c>
      <c r="C1250" s="274"/>
      <c r="D1250" s="280"/>
      <c r="E1250" s="276"/>
    </row>
    <row r="1251" spans="1:5" ht="13.5">
      <c r="A1251" s="281">
        <v>22499</v>
      </c>
      <c r="B1251" s="273" t="s">
        <v>1057</v>
      </c>
      <c r="C1251" s="274"/>
      <c r="D1251" s="280"/>
      <c r="E1251" s="276"/>
    </row>
    <row r="1252" spans="1:5" ht="13.5">
      <c r="A1252" s="281">
        <v>227</v>
      </c>
      <c r="B1252" s="273" t="s">
        <v>1058</v>
      </c>
      <c r="C1252" s="274">
        <v>750</v>
      </c>
      <c r="D1252" s="280"/>
      <c r="E1252" s="276">
        <f aca="true" t="shared" si="45" ref="E1252:E1254">C1252-D1252</f>
        <v>750</v>
      </c>
    </row>
    <row r="1253" spans="1:5" ht="13.5">
      <c r="A1253" s="281">
        <v>229</v>
      </c>
      <c r="B1253" s="273" t="s">
        <v>1059</v>
      </c>
      <c r="C1253" s="274">
        <f>SUM(C1254:C1255)</f>
        <v>6000</v>
      </c>
      <c r="D1253" s="280"/>
      <c r="E1253" s="276">
        <f t="shared" si="45"/>
        <v>6000</v>
      </c>
    </row>
    <row r="1254" spans="1:5" ht="13.5">
      <c r="A1254" s="281">
        <v>22902</v>
      </c>
      <c r="B1254" s="273" t="s">
        <v>1060</v>
      </c>
      <c r="C1254" s="274">
        <v>6000</v>
      </c>
      <c r="D1254" s="280"/>
      <c r="E1254" s="276">
        <f t="shared" si="45"/>
        <v>6000</v>
      </c>
    </row>
    <row r="1255" spans="1:5" ht="13.5">
      <c r="A1255" s="281">
        <v>22999</v>
      </c>
      <c r="B1255" s="273" t="s">
        <v>922</v>
      </c>
      <c r="C1255" s="274"/>
      <c r="D1255" s="280"/>
      <c r="E1255" s="276"/>
    </row>
    <row r="1256" spans="1:5" ht="13.5">
      <c r="A1256" s="281">
        <v>232</v>
      </c>
      <c r="B1256" s="273" t="s">
        <v>1061</v>
      </c>
      <c r="C1256" s="274">
        <f>SUM(C1257)</f>
        <v>1314</v>
      </c>
      <c r="D1256" s="280"/>
      <c r="E1256" s="276">
        <f aca="true" t="shared" si="46" ref="E1256:E1258">C1256-D1256</f>
        <v>1314</v>
      </c>
    </row>
    <row r="1257" spans="1:5" ht="13.5">
      <c r="A1257" s="281">
        <v>23203</v>
      </c>
      <c r="B1257" s="273" t="s">
        <v>1062</v>
      </c>
      <c r="C1257" s="274">
        <f>SUM(C1258:C1261)</f>
        <v>1314</v>
      </c>
      <c r="D1257" s="280"/>
      <c r="E1257" s="276">
        <f t="shared" si="46"/>
        <v>1314</v>
      </c>
    </row>
    <row r="1258" spans="1:5" ht="13.5">
      <c r="A1258" s="281">
        <v>2320301</v>
      </c>
      <c r="B1258" s="278" t="s">
        <v>1063</v>
      </c>
      <c r="C1258" s="274">
        <v>1314</v>
      </c>
      <c r="D1258" s="280"/>
      <c r="E1258" s="276">
        <f t="shared" si="46"/>
        <v>1314</v>
      </c>
    </row>
    <row r="1259" spans="1:5" ht="13.5">
      <c r="A1259" s="281">
        <v>2320302</v>
      </c>
      <c r="B1259" s="278" t="s">
        <v>1064</v>
      </c>
      <c r="C1259" s="274"/>
      <c r="D1259" s="280"/>
      <c r="E1259" s="276"/>
    </row>
    <row r="1260" spans="1:5" ht="13.5">
      <c r="A1260" s="281">
        <v>2320303</v>
      </c>
      <c r="B1260" s="278" t="s">
        <v>1065</v>
      </c>
      <c r="C1260" s="274"/>
      <c r="D1260" s="280"/>
      <c r="E1260" s="276"/>
    </row>
    <row r="1261" spans="1:5" ht="13.5">
      <c r="A1261" s="281">
        <v>2320399</v>
      </c>
      <c r="B1261" s="278" t="s">
        <v>1066</v>
      </c>
      <c r="C1261" s="274"/>
      <c r="D1261" s="280"/>
      <c r="E1261" s="276"/>
    </row>
    <row r="1262" spans="1:5" ht="13.5">
      <c r="A1262" s="281">
        <v>233</v>
      </c>
      <c r="B1262" s="273" t="s">
        <v>1067</v>
      </c>
      <c r="C1262" s="274">
        <f>SUM(C1263)</f>
        <v>0</v>
      </c>
      <c r="D1262" s="280"/>
      <c r="E1262" s="276"/>
    </row>
    <row r="1263" spans="1:5" ht="13.5">
      <c r="A1263" s="281">
        <v>23303</v>
      </c>
      <c r="B1263" s="273" t="s">
        <v>1068</v>
      </c>
      <c r="C1263" s="274"/>
      <c r="D1263" s="280"/>
      <c r="E1263" s="276"/>
    </row>
  </sheetData>
  <sheetProtection/>
  <mergeCells count="6">
    <mergeCell ref="A2:E2"/>
    <mergeCell ref="D4:E4"/>
    <mergeCell ref="D5:E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3"/>
  <sheetViews>
    <sheetView zoomScaleSheetLayoutView="100" workbookViewId="0" topLeftCell="A1">
      <selection activeCell="F5" sqref="F5"/>
    </sheetView>
  </sheetViews>
  <sheetFormatPr defaultColWidth="9.00390625" defaultRowHeight="13.5"/>
  <cols>
    <col min="1" max="1" width="37.875" style="0" customWidth="1"/>
    <col min="2" max="2" width="37.875" style="10" customWidth="1"/>
  </cols>
  <sheetData>
    <row r="1" ht="13.5">
      <c r="A1" t="s">
        <v>1069</v>
      </c>
    </row>
    <row r="2" spans="1:2" ht="76.5" customHeight="1">
      <c r="A2" s="245" t="s">
        <v>1070</v>
      </c>
      <c r="B2" s="246"/>
    </row>
    <row r="3" spans="1:2" ht="22.5" customHeight="1">
      <c r="A3" s="247"/>
      <c r="B3" s="248" t="s">
        <v>2</v>
      </c>
    </row>
    <row r="4" spans="1:2" ht="24.75" customHeight="1">
      <c r="A4" s="249" t="s">
        <v>1071</v>
      </c>
      <c r="B4" s="250" t="s">
        <v>1072</v>
      </c>
    </row>
    <row r="5" spans="1:2" ht="24.75" customHeight="1">
      <c r="A5" s="251" t="s">
        <v>82</v>
      </c>
      <c r="B5" s="252">
        <f>B6+B11+B22+B30+B37+B41+B44+B47+B50+B56+B58+B60+B62</f>
        <v>72317</v>
      </c>
    </row>
    <row r="6" spans="1:2" ht="24.75" customHeight="1">
      <c r="A6" s="251" t="s">
        <v>1073</v>
      </c>
      <c r="B6" s="252">
        <f>SUM(B7:B10)</f>
        <v>19457</v>
      </c>
    </row>
    <row r="7" spans="1:2" ht="24.75" customHeight="1">
      <c r="A7" s="253" t="s">
        <v>1074</v>
      </c>
      <c r="B7" s="252">
        <v>13497</v>
      </c>
    </row>
    <row r="8" spans="1:2" ht="24.75" customHeight="1">
      <c r="A8" s="253" t="s">
        <v>1075</v>
      </c>
      <c r="B8" s="252">
        <v>2987</v>
      </c>
    </row>
    <row r="9" spans="1:2" ht="24.75" customHeight="1">
      <c r="A9" s="253" t="s">
        <v>1076</v>
      </c>
      <c r="B9" s="252">
        <v>1245</v>
      </c>
    </row>
    <row r="10" spans="1:2" ht="24.75" customHeight="1">
      <c r="A10" s="253" t="s">
        <v>1077</v>
      </c>
      <c r="B10" s="252">
        <v>1728</v>
      </c>
    </row>
    <row r="11" spans="1:2" ht="24.75" customHeight="1">
      <c r="A11" s="251" t="s">
        <v>1078</v>
      </c>
      <c r="B11" s="252">
        <f>SUM(B12:B21)</f>
        <v>10918</v>
      </c>
    </row>
    <row r="12" spans="1:2" ht="24.75" customHeight="1">
      <c r="A12" s="253" t="s">
        <v>1079</v>
      </c>
      <c r="B12" s="252">
        <v>3821</v>
      </c>
    </row>
    <row r="13" spans="1:2" ht="24.75" customHeight="1">
      <c r="A13" s="253" t="s">
        <v>1080</v>
      </c>
      <c r="B13" s="252">
        <v>43</v>
      </c>
    </row>
    <row r="14" spans="1:2" ht="24.75" customHeight="1">
      <c r="A14" s="253" t="s">
        <v>1081</v>
      </c>
      <c r="B14" s="252">
        <v>100</v>
      </c>
    </row>
    <row r="15" spans="1:2" ht="24.75" customHeight="1">
      <c r="A15" s="253" t="s">
        <v>1082</v>
      </c>
      <c r="B15" s="252">
        <v>383</v>
      </c>
    </row>
    <row r="16" spans="1:2" ht="24.75" customHeight="1">
      <c r="A16" s="253" t="s">
        <v>1083</v>
      </c>
      <c r="B16" s="252">
        <v>3599</v>
      </c>
    </row>
    <row r="17" spans="1:2" ht="24.75" customHeight="1">
      <c r="A17" s="253" t="s">
        <v>1084</v>
      </c>
      <c r="B17" s="252">
        <v>46</v>
      </c>
    </row>
    <row r="18" spans="1:2" ht="24.75" customHeight="1">
      <c r="A18" s="253" t="s">
        <v>1085</v>
      </c>
      <c r="B18" s="252"/>
    </row>
    <row r="19" spans="1:2" ht="24.75" customHeight="1">
      <c r="A19" s="253" t="s">
        <v>1086</v>
      </c>
      <c r="B19" s="252">
        <v>443</v>
      </c>
    </row>
    <row r="20" spans="1:2" ht="24.75" customHeight="1">
      <c r="A20" s="253" t="s">
        <v>1087</v>
      </c>
      <c r="B20" s="252">
        <v>442</v>
      </c>
    </row>
    <row r="21" spans="1:2" ht="24.75" customHeight="1">
      <c r="A21" s="253" t="s">
        <v>1088</v>
      </c>
      <c r="B21" s="252">
        <v>2041</v>
      </c>
    </row>
    <row r="22" spans="1:2" ht="24.75" customHeight="1">
      <c r="A22" s="251" t="s">
        <v>1089</v>
      </c>
      <c r="B22" s="252">
        <f>SUM(B23:B29)</f>
        <v>4584</v>
      </c>
    </row>
    <row r="23" spans="1:2" ht="24.75" customHeight="1">
      <c r="A23" s="253" t="s">
        <v>1090</v>
      </c>
      <c r="B23" s="252">
        <v>237</v>
      </c>
    </row>
    <row r="24" spans="1:2" ht="24.75" customHeight="1">
      <c r="A24" s="253" t="s">
        <v>1091</v>
      </c>
      <c r="B24" s="252">
        <v>2442</v>
      </c>
    </row>
    <row r="25" spans="1:2" ht="24.75" customHeight="1">
      <c r="A25" s="253" t="s">
        <v>1092</v>
      </c>
      <c r="B25" s="252">
        <v>251</v>
      </c>
    </row>
    <row r="26" spans="1:2" ht="24.75" customHeight="1">
      <c r="A26" s="253" t="s">
        <v>1093</v>
      </c>
      <c r="B26" s="252">
        <v>23</v>
      </c>
    </row>
    <row r="27" spans="1:2" ht="24.75" customHeight="1">
      <c r="A27" s="253" t="s">
        <v>1094</v>
      </c>
      <c r="B27" s="252">
        <v>680</v>
      </c>
    </row>
    <row r="28" spans="1:2" ht="24.75" customHeight="1">
      <c r="A28" s="253" t="s">
        <v>1095</v>
      </c>
      <c r="B28" s="252">
        <v>15</v>
      </c>
    </row>
    <row r="29" spans="1:2" ht="24.75" customHeight="1">
      <c r="A29" s="253" t="s">
        <v>1096</v>
      </c>
      <c r="B29" s="252">
        <v>936</v>
      </c>
    </row>
    <row r="30" spans="1:2" ht="24.75" customHeight="1">
      <c r="A30" s="251" t="s">
        <v>1097</v>
      </c>
      <c r="B30" s="252"/>
    </row>
    <row r="31" spans="1:2" ht="24.75" customHeight="1">
      <c r="A31" s="253" t="s">
        <v>1090</v>
      </c>
      <c r="B31" s="252"/>
    </row>
    <row r="32" spans="1:2" ht="24.75" customHeight="1">
      <c r="A32" s="253" t="s">
        <v>1091</v>
      </c>
      <c r="B32" s="252"/>
    </row>
    <row r="33" spans="1:2" ht="24.75" customHeight="1">
      <c r="A33" s="253" t="s">
        <v>1092</v>
      </c>
      <c r="B33" s="252"/>
    </row>
    <row r="34" spans="1:2" ht="24.75" customHeight="1">
      <c r="A34" s="253" t="s">
        <v>1094</v>
      </c>
      <c r="B34" s="252"/>
    </row>
    <row r="35" spans="1:2" ht="24.75" customHeight="1">
      <c r="A35" s="253" t="s">
        <v>1095</v>
      </c>
      <c r="B35" s="252"/>
    </row>
    <row r="36" spans="1:2" ht="24.75" customHeight="1">
      <c r="A36" s="253" t="s">
        <v>1096</v>
      </c>
      <c r="B36" s="252"/>
    </row>
    <row r="37" spans="1:2" ht="24.75" customHeight="1">
      <c r="A37" s="251" t="s">
        <v>1098</v>
      </c>
      <c r="B37" s="252">
        <f>SUM(B38:B40)</f>
        <v>7871</v>
      </c>
    </row>
    <row r="38" spans="1:2" ht="24.75" customHeight="1">
      <c r="A38" s="253" t="s">
        <v>1099</v>
      </c>
      <c r="B38" s="252">
        <v>5842</v>
      </c>
    </row>
    <row r="39" spans="1:2" ht="24.75" customHeight="1">
      <c r="A39" s="253" t="s">
        <v>1100</v>
      </c>
      <c r="B39" s="252">
        <v>1814</v>
      </c>
    </row>
    <row r="40" spans="1:2" ht="24.75" customHeight="1">
      <c r="A40" s="253" t="s">
        <v>1101</v>
      </c>
      <c r="B40" s="252">
        <v>215</v>
      </c>
    </row>
    <row r="41" spans="1:2" ht="24.75" customHeight="1">
      <c r="A41" s="251" t="s">
        <v>1102</v>
      </c>
      <c r="B41" s="252">
        <f>SUM(B42:B43)</f>
        <v>9134</v>
      </c>
    </row>
    <row r="42" spans="1:2" ht="24.75" customHeight="1">
      <c r="A42" s="253" t="s">
        <v>1103</v>
      </c>
      <c r="B42" s="252">
        <v>9134</v>
      </c>
    </row>
    <row r="43" spans="1:2" ht="24.75" customHeight="1">
      <c r="A43" s="253" t="s">
        <v>1104</v>
      </c>
      <c r="B43" s="252"/>
    </row>
    <row r="44" spans="1:2" ht="24.75" customHeight="1">
      <c r="A44" s="251" t="s">
        <v>1105</v>
      </c>
      <c r="B44" s="252">
        <f>SUM(B45,B46)</f>
        <v>13764</v>
      </c>
    </row>
    <row r="45" spans="1:2" ht="24.75" customHeight="1">
      <c r="A45" s="251" t="s">
        <v>1106</v>
      </c>
      <c r="B45" s="252">
        <v>10951</v>
      </c>
    </row>
    <row r="46" spans="1:2" ht="24.75" customHeight="1">
      <c r="A46" s="253" t="s">
        <v>1107</v>
      </c>
      <c r="B46" s="252">
        <v>2813</v>
      </c>
    </row>
    <row r="47" spans="1:2" ht="24.75" customHeight="1">
      <c r="A47" s="251" t="s">
        <v>1108</v>
      </c>
      <c r="B47" s="252"/>
    </row>
    <row r="48" spans="1:2" ht="24.75" customHeight="1">
      <c r="A48" s="251" t="s">
        <v>1109</v>
      </c>
      <c r="B48" s="252"/>
    </row>
    <row r="49" spans="1:2" ht="24.75" customHeight="1">
      <c r="A49" s="253" t="s">
        <v>1110</v>
      </c>
      <c r="B49" s="252"/>
    </row>
    <row r="50" spans="1:2" ht="24.75" customHeight="1">
      <c r="A50" s="251" t="s">
        <v>1111</v>
      </c>
      <c r="B50" s="252">
        <f>SUM(B51:B55)</f>
        <v>3405</v>
      </c>
    </row>
    <row r="51" spans="1:2" ht="24.75" customHeight="1">
      <c r="A51" s="253" t="s">
        <v>1112</v>
      </c>
      <c r="B51" s="252">
        <v>977</v>
      </c>
    </row>
    <row r="52" spans="1:2" ht="24.75" customHeight="1">
      <c r="A52" s="253" t="s">
        <v>1113</v>
      </c>
      <c r="B52" s="252">
        <v>124</v>
      </c>
    </row>
    <row r="53" spans="1:2" ht="24.75" customHeight="1">
      <c r="A53" s="253" t="s">
        <v>1114</v>
      </c>
      <c r="B53" s="252">
        <v>531</v>
      </c>
    </row>
    <row r="54" spans="1:2" ht="24.75" customHeight="1">
      <c r="A54" s="253" t="s">
        <v>1115</v>
      </c>
      <c r="B54" s="252">
        <v>261</v>
      </c>
    </row>
    <row r="55" spans="1:2" ht="24.75" customHeight="1">
      <c r="A55" s="253" t="s">
        <v>1116</v>
      </c>
      <c r="B55" s="252">
        <v>1512</v>
      </c>
    </row>
    <row r="56" spans="1:2" ht="24.75" customHeight="1">
      <c r="A56" s="251" t="s">
        <v>1117</v>
      </c>
      <c r="B56" s="252">
        <f>SUM(B57)</f>
        <v>639</v>
      </c>
    </row>
    <row r="57" spans="1:2" ht="24.75" customHeight="1">
      <c r="A57" s="253" t="s">
        <v>1118</v>
      </c>
      <c r="B57" s="252">
        <v>639</v>
      </c>
    </row>
    <row r="58" spans="1:2" ht="24.75" customHeight="1">
      <c r="A58" s="251" t="s">
        <v>1119</v>
      </c>
      <c r="B58" s="252">
        <f>SUM(B59)</f>
        <v>1314</v>
      </c>
    </row>
    <row r="59" spans="1:2" ht="24.75" customHeight="1">
      <c r="A59" s="253" t="s">
        <v>1120</v>
      </c>
      <c r="B59" s="252">
        <v>1314</v>
      </c>
    </row>
    <row r="60" spans="1:2" ht="24.75" customHeight="1">
      <c r="A60" s="251" t="s">
        <v>1121</v>
      </c>
      <c r="B60" s="252">
        <f>SUM(B61)</f>
        <v>750</v>
      </c>
    </row>
    <row r="61" spans="1:2" ht="24.75" customHeight="1">
      <c r="A61" s="253" t="s">
        <v>1058</v>
      </c>
      <c r="B61" s="252">
        <v>750</v>
      </c>
    </row>
    <row r="62" spans="1:2" ht="24.75" customHeight="1">
      <c r="A62" s="251" t="s">
        <v>80</v>
      </c>
      <c r="B62" s="252">
        <v>481</v>
      </c>
    </row>
    <row r="63" spans="1:2" ht="14.25">
      <c r="A63" s="104"/>
      <c r="B63" s="225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1"/>
  <sheetViews>
    <sheetView tabSelected="1" zoomScaleSheetLayoutView="100" workbookViewId="0" topLeftCell="A21">
      <selection activeCell="E5" sqref="E5"/>
    </sheetView>
  </sheetViews>
  <sheetFormatPr defaultColWidth="9.00390625" defaultRowHeight="13.5"/>
  <cols>
    <col min="1" max="1" width="65.00390625" style="0" customWidth="1"/>
    <col min="2" max="2" width="31.50390625" style="235" customWidth="1"/>
  </cols>
  <sheetData>
    <row r="1" spans="1:2" ht="24.75" customHeight="1">
      <c r="A1" s="236" t="s">
        <v>1122</v>
      </c>
      <c r="B1" s="237"/>
    </row>
    <row r="2" spans="1:2" ht="18.75">
      <c r="A2" s="238" t="s">
        <v>1123</v>
      </c>
      <c r="B2" s="239"/>
    </row>
    <row r="3" spans="1:2" ht="13.5">
      <c r="A3" s="207"/>
      <c r="B3" s="240"/>
    </row>
    <row r="4" spans="1:2" ht="24.75" customHeight="1">
      <c r="A4" s="241"/>
      <c r="B4" s="242" t="s">
        <v>1124</v>
      </c>
    </row>
    <row r="5" spans="1:2" ht="24.75" customHeight="1">
      <c r="A5" s="115" t="s">
        <v>82</v>
      </c>
      <c r="B5" s="242">
        <f>B6+B13+B49</f>
        <v>13340</v>
      </c>
    </row>
    <row r="6" spans="1:2" ht="24.75" customHeight="1">
      <c r="A6" s="115" t="s">
        <v>1125</v>
      </c>
      <c r="B6" s="242">
        <f>SUM(B7:B12)</f>
        <v>-657</v>
      </c>
    </row>
    <row r="7" spans="1:2" ht="24.75" customHeight="1">
      <c r="A7" s="115" t="s">
        <v>1126</v>
      </c>
      <c r="B7" s="242">
        <v>169</v>
      </c>
    </row>
    <row r="8" spans="1:2" ht="24.75" customHeight="1">
      <c r="A8" s="115" t="s">
        <v>1127</v>
      </c>
      <c r="B8" s="242">
        <v>200</v>
      </c>
    </row>
    <row r="9" spans="1:2" ht="24.75" customHeight="1">
      <c r="A9" s="115" t="s">
        <v>1128</v>
      </c>
      <c r="B9" s="242">
        <v>315</v>
      </c>
    </row>
    <row r="10" spans="1:2" ht="24.75" customHeight="1">
      <c r="A10" s="115" t="s">
        <v>1129</v>
      </c>
      <c r="B10" s="242"/>
    </row>
    <row r="11" spans="1:2" ht="24.75" customHeight="1">
      <c r="A11" s="115" t="s">
        <v>1130</v>
      </c>
      <c r="B11" s="242">
        <v>-1346</v>
      </c>
    </row>
    <row r="12" spans="1:2" ht="24.75" customHeight="1">
      <c r="A12" s="115" t="s">
        <v>1131</v>
      </c>
      <c r="B12" s="242">
        <v>5</v>
      </c>
    </row>
    <row r="13" spans="1:2" ht="24.75" customHeight="1">
      <c r="A13" s="115" t="s">
        <v>1132</v>
      </c>
      <c r="B13" s="242">
        <f>SUM(B14:B48)</f>
        <v>13977</v>
      </c>
    </row>
    <row r="14" spans="1:2" ht="24.75" customHeight="1">
      <c r="A14" s="115" t="s">
        <v>1133</v>
      </c>
      <c r="B14" s="242">
        <v>0</v>
      </c>
    </row>
    <row r="15" spans="1:2" ht="24.75" customHeight="1">
      <c r="A15" s="115" t="s">
        <v>1134</v>
      </c>
      <c r="B15" s="242">
        <v>7805</v>
      </c>
    </row>
    <row r="16" spans="1:2" ht="24.75" customHeight="1">
      <c r="A16" s="115" t="s">
        <v>1135</v>
      </c>
      <c r="B16" s="242">
        <v>1710</v>
      </c>
    </row>
    <row r="17" spans="1:2" ht="24.75" customHeight="1">
      <c r="A17" s="115" t="s">
        <v>1136</v>
      </c>
      <c r="B17" s="242">
        <v>12</v>
      </c>
    </row>
    <row r="18" spans="1:2" ht="24.75" customHeight="1">
      <c r="A18" s="115" t="s">
        <v>1137</v>
      </c>
      <c r="B18" s="242">
        <v>0</v>
      </c>
    </row>
    <row r="19" spans="1:2" ht="24.75" customHeight="1">
      <c r="A19" s="115" t="s">
        <v>1138</v>
      </c>
      <c r="B19" s="242">
        <v>0</v>
      </c>
    </row>
    <row r="20" spans="1:2" ht="24.75" customHeight="1">
      <c r="A20" s="115" t="s">
        <v>1139</v>
      </c>
      <c r="B20" s="242">
        <v>0</v>
      </c>
    </row>
    <row r="21" spans="1:2" ht="24.75" customHeight="1">
      <c r="A21" s="115" t="s">
        <v>1140</v>
      </c>
      <c r="B21" s="242">
        <v>0</v>
      </c>
    </row>
    <row r="22" spans="1:2" ht="24.75" customHeight="1">
      <c r="A22" s="115" t="s">
        <v>1141</v>
      </c>
      <c r="B22" s="242"/>
    </row>
    <row r="23" spans="1:2" ht="24.75" customHeight="1">
      <c r="A23" s="115" t="s">
        <v>1142</v>
      </c>
      <c r="B23" s="242">
        <v>0</v>
      </c>
    </row>
    <row r="24" spans="1:2" ht="24.75" customHeight="1">
      <c r="A24" s="115" t="s">
        <v>1143</v>
      </c>
      <c r="B24" s="242">
        <v>0</v>
      </c>
    </row>
    <row r="25" spans="1:2" ht="24.75" customHeight="1">
      <c r="A25" s="115" t="s">
        <v>1144</v>
      </c>
      <c r="B25" s="242">
        <v>0</v>
      </c>
    </row>
    <row r="26" spans="1:2" ht="24.75" customHeight="1">
      <c r="A26" s="115" t="s">
        <v>1145</v>
      </c>
      <c r="B26" s="242">
        <v>142</v>
      </c>
    </row>
    <row r="27" spans="1:2" ht="24.75" customHeight="1">
      <c r="A27" s="115" t="s">
        <v>1146</v>
      </c>
      <c r="B27" s="242">
        <v>0</v>
      </c>
    </row>
    <row r="28" spans="1:2" ht="24.75" customHeight="1">
      <c r="A28" s="115" t="s">
        <v>1147</v>
      </c>
      <c r="B28" s="242">
        <v>0</v>
      </c>
    </row>
    <row r="29" spans="1:2" ht="24.75" customHeight="1">
      <c r="A29" s="115" t="s">
        <v>1148</v>
      </c>
      <c r="B29" s="242">
        <v>0</v>
      </c>
    </row>
    <row r="30" spans="1:2" ht="24.75" customHeight="1">
      <c r="A30" s="115" t="s">
        <v>1149</v>
      </c>
      <c r="B30" s="242">
        <v>256</v>
      </c>
    </row>
    <row r="31" spans="1:2" ht="24.75" customHeight="1">
      <c r="A31" s="115" t="s">
        <v>1150</v>
      </c>
      <c r="B31" s="242">
        <v>1272</v>
      </c>
    </row>
    <row r="32" spans="1:2" ht="24.75" customHeight="1">
      <c r="A32" s="115" t="s">
        <v>1151</v>
      </c>
      <c r="B32" s="242">
        <v>0</v>
      </c>
    </row>
    <row r="33" spans="1:2" ht="24.75" customHeight="1">
      <c r="A33" s="115" t="s">
        <v>1152</v>
      </c>
      <c r="B33" s="242">
        <v>0</v>
      </c>
    </row>
    <row r="34" spans="1:2" ht="24.75" customHeight="1">
      <c r="A34" s="115" t="s">
        <v>1153</v>
      </c>
      <c r="B34" s="242">
        <v>691</v>
      </c>
    </row>
    <row r="35" spans="1:2" ht="24.75" customHeight="1">
      <c r="A35" s="115" t="s">
        <v>1154</v>
      </c>
      <c r="B35" s="242">
        <v>57</v>
      </c>
    </row>
    <row r="36" spans="1:2" ht="24.75" customHeight="1">
      <c r="A36" s="115" t="s">
        <v>1155</v>
      </c>
      <c r="B36" s="242">
        <v>0</v>
      </c>
    </row>
    <row r="37" spans="1:2" ht="24.75" customHeight="1">
      <c r="A37" s="115" t="s">
        <v>1156</v>
      </c>
      <c r="B37" s="242">
        <v>0</v>
      </c>
    </row>
    <row r="38" spans="1:2" ht="24.75" customHeight="1">
      <c r="A38" s="115" t="s">
        <v>1157</v>
      </c>
      <c r="B38" s="242">
        <v>2014</v>
      </c>
    </row>
    <row r="39" spans="1:2" ht="24.75" customHeight="1">
      <c r="A39" s="115" t="s">
        <v>1158</v>
      </c>
      <c r="B39" s="242">
        <v>18</v>
      </c>
    </row>
    <row r="40" spans="1:2" ht="24.75" customHeight="1">
      <c r="A40" s="115" t="s">
        <v>1159</v>
      </c>
      <c r="B40" s="242">
        <v>0</v>
      </c>
    </row>
    <row r="41" spans="1:2" ht="24.75" customHeight="1">
      <c r="A41" s="115" t="s">
        <v>1160</v>
      </c>
      <c r="B41" s="242">
        <v>0</v>
      </c>
    </row>
    <row r="42" spans="1:2" ht="24.75" customHeight="1">
      <c r="A42" s="115" t="s">
        <v>1161</v>
      </c>
      <c r="B42" s="242">
        <v>0</v>
      </c>
    </row>
    <row r="43" spans="1:2" ht="24.75" customHeight="1">
      <c r="A43" s="115" t="s">
        <v>1162</v>
      </c>
      <c r="B43" s="242">
        <v>0</v>
      </c>
    </row>
    <row r="44" spans="1:2" ht="24.75" customHeight="1">
      <c r="A44" s="115" t="s">
        <v>1163</v>
      </c>
      <c r="B44" s="242">
        <v>0</v>
      </c>
    </row>
    <row r="45" spans="1:2" ht="24.75" customHeight="1">
      <c r="A45" s="115" t="s">
        <v>1164</v>
      </c>
      <c r="B45" s="242">
        <v>0</v>
      </c>
    </row>
    <row r="46" spans="1:2" ht="24.75" customHeight="1">
      <c r="A46" s="115" t="s">
        <v>1165</v>
      </c>
      <c r="B46" s="242">
        <v>0</v>
      </c>
    </row>
    <row r="47" spans="1:2" ht="24.75" customHeight="1">
      <c r="A47" s="115" t="s">
        <v>1166</v>
      </c>
      <c r="B47" s="242">
        <v>0</v>
      </c>
    </row>
    <row r="48" spans="1:2" ht="24.75" customHeight="1">
      <c r="A48" s="115" t="s">
        <v>1167</v>
      </c>
      <c r="B48" s="242">
        <v>0</v>
      </c>
    </row>
    <row r="49" spans="1:2" ht="24.75" customHeight="1">
      <c r="A49" s="115" t="s">
        <v>1168</v>
      </c>
      <c r="B49" s="242">
        <f>SUM(B50:B70)</f>
        <v>20</v>
      </c>
    </row>
    <row r="50" spans="1:2" ht="24.75" customHeight="1">
      <c r="A50" s="115" t="s">
        <v>1169</v>
      </c>
      <c r="B50" s="242">
        <v>0</v>
      </c>
    </row>
    <row r="51" spans="1:2" ht="24.75" customHeight="1">
      <c r="A51" s="115" t="s">
        <v>1170</v>
      </c>
      <c r="B51" s="242">
        <v>0</v>
      </c>
    </row>
    <row r="52" spans="1:2" ht="24.75" customHeight="1">
      <c r="A52" s="115" t="s">
        <v>1171</v>
      </c>
      <c r="B52" s="242">
        <v>0</v>
      </c>
    </row>
    <row r="53" spans="1:2" ht="24.75" customHeight="1">
      <c r="A53" s="115" t="s">
        <v>1172</v>
      </c>
      <c r="B53" s="242">
        <v>0</v>
      </c>
    </row>
    <row r="54" spans="1:2" ht="24.75" customHeight="1">
      <c r="A54" s="115" t="s">
        <v>1173</v>
      </c>
      <c r="B54" s="242">
        <v>0</v>
      </c>
    </row>
    <row r="55" spans="1:2" ht="24.75" customHeight="1">
      <c r="A55" s="115" t="s">
        <v>1174</v>
      </c>
      <c r="B55" s="242">
        <v>0</v>
      </c>
    </row>
    <row r="56" spans="1:2" ht="24.75" customHeight="1">
      <c r="A56" s="115" t="s">
        <v>1175</v>
      </c>
      <c r="B56" s="242">
        <v>0</v>
      </c>
    </row>
    <row r="57" spans="1:2" ht="24.75" customHeight="1">
      <c r="A57" s="115" t="s">
        <v>1176</v>
      </c>
      <c r="B57" s="242">
        <v>0</v>
      </c>
    </row>
    <row r="58" spans="1:2" ht="24.75" customHeight="1">
      <c r="A58" s="115" t="s">
        <v>1177</v>
      </c>
      <c r="B58" s="242">
        <v>20</v>
      </c>
    </row>
    <row r="59" spans="1:2" ht="24.75" customHeight="1">
      <c r="A59" s="115" t="s">
        <v>1178</v>
      </c>
      <c r="B59" s="242">
        <v>0</v>
      </c>
    </row>
    <row r="60" spans="1:2" ht="24.75" customHeight="1">
      <c r="A60" s="115" t="s">
        <v>1179</v>
      </c>
      <c r="B60" s="242">
        <v>0</v>
      </c>
    </row>
    <row r="61" spans="1:2" ht="24.75" customHeight="1">
      <c r="A61" s="115" t="s">
        <v>1180</v>
      </c>
      <c r="B61" s="242">
        <v>0</v>
      </c>
    </row>
    <row r="62" spans="1:2" ht="24.75" customHeight="1">
      <c r="A62" s="115" t="s">
        <v>1181</v>
      </c>
      <c r="B62" s="242">
        <v>0</v>
      </c>
    </row>
    <row r="63" spans="1:2" ht="24.75" customHeight="1">
      <c r="A63" s="115" t="s">
        <v>1182</v>
      </c>
      <c r="B63" s="242">
        <v>0</v>
      </c>
    </row>
    <row r="64" spans="1:2" ht="24.75" customHeight="1">
      <c r="A64" s="115" t="s">
        <v>1183</v>
      </c>
      <c r="B64" s="242">
        <v>0</v>
      </c>
    </row>
    <row r="65" spans="1:2" ht="24.75" customHeight="1">
      <c r="A65" s="115" t="s">
        <v>1184</v>
      </c>
      <c r="B65" s="242">
        <v>0</v>
      </c>
    </row>
    <row r="66" spans="1:2" ht="24.75" customHeight="1">
      <c r="A66" s="115" t="s">
        <v>1185</v>
      </c>
      <c r="B66" s="242">
        <v>0</v>
      </c>
    </row>
    <row r="67" spans="1:2" ht="24.75" customHeight="1">
      <c r="A67" s="115" t="s">
        <v>1186</v>
      </c>
      <c r="B67" s="242">
        <v>0</v>
      </c>
    </row>
    <row r="68" spans="1:2" ht="24.75" customHeight="1">
      <c r="A68" s="115" t="s">
        <v>1187</v>
      </c>
      <c r="B68" s="242">
        <v>0</v>
      </c>
    </row>
    <row r="69" spans="1:2" ht="24.75" customHeight="1">
      <c r="A69" s="115" t="s">
        <v>1188</v>
      </c>
      <c r="B69" s="242">
        <v>0</v>
      </c>
    </row>
    <row r="70" spans="1:2" ht="24.75" customHeight="1">
      <c r="A70" s="115" t="s">
        <v>1189</v>
      </c>
      <c r="B70" s="242">
        <v>0</v>
      </c>
    </row>
    <row r="71" spans="1:2" ht="13.5">
      <c r="A71" s="243" t="s">
        <v>1190</v>
      </c>
      <c r="B71" s="244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I12" sqref="I12"/>
    </sheetView>
  </sheetViews>
  <sheetFormatPr defaultColWidth="9.00390625" defaultRowHeight="13.5"/>
  <cols>
    <col min="1" max="5" width="23.50390625" style="0" customWidth="1"/>
  </cols>
  <sheetData>
    <row r="1" spans="1:5" ht="14.25">
      <c r="A1" s="226" t="s">
        <v>1191</v>
      </c>
      <c r="B1" s="226"/>
      <c r="C1" s="226"/>
      <c r="D1" s="226"/>
      <c r="E1" s="227"/>
    </row>
    <row r="2" spans="1:5" ht="21" customHeight="1">
      <c r="A2" s="74" t="s">
        <v>1192</v>
      </c>
      <c r="B2" s="74"/>
      <c r="C2" s="74"/>
      <c r="D2" s="74"/>
      <c r="E2" s="74"/>
    </row>
    <row r="3" spans="1:5" ht="15" customHeight="1">
      <c r="A3" s="227"/>
      <c r="B3" s="228"/>
      <c r="C3" s="228"/>
      <c r="D3" s="227"/>
      <c r="E3" s="228" t="s">
        <v>2</v>
      </c>
    </row>
    <row r="4" spans="1:5" ht="24.75" customHeight="1">
      <c r="A4" s="229" t="s">
        <v>1193</v>
      </c>
      <c r="B4" s="230" t="s">
        <v>82</v>
      </c>
      <c r="C4" s="231" t="s">
        <v>1194</v>
      </c>
      <c r="D4" s="231" t="s">
        <v>1195</v>
      </c>
      <c r="E4" s="231" t="s">
        <v>1196</v>
      </c>
    </row>
    <row r="5" spans="1:5" ht="25.5" customHeight="1">
      <c r="A5" s="78" t="s">
        <v>1197</v>
      </c>
      <c r="B5" s="232">
        <f>SUM(C5:E5)</f>
        <v>13340</v>
      </c>
      <c r="C5" s="233">
        <v>-657</v>
      </c>
      <c r="D5" s="232">
        <v>13977</v>
      </c>
      <c r="E5" s="232">
        <v>20</v>
      </c>
    </row>
    <row r="6" spans="1:5" ht="25.5" customHeight="1">
      <c r="A6" s="78" t="s">
        <v>91</v>
      </c>
      <c r="B6" s="232">
        <f>SUM(B5:B5)</f>
        <v>13340</v>
      </c>
      <c r="C6" s="233">
        <v>-657</v>
      </c>
      <c r="D6" s="232">
        <f>SUM(D5:D5)</f>
        <v>13977</v>
      </c>
      <c r="E6" s="232">
        <f>SUM(E5:E5)</f>
        <v>20</v>
      </c>
    </row>
    <row r="7" spans="1:5" ht="14.25">
      <c r="A7" s="136"/>
      <c r="B7" s="136"/>
      <c r="C7" s="136"/>
      <c r="D7" s="136"/>
      <c r="E7" s="136"/>
    </row>
    <row r="8" spans="1:5" ht="14.25">
      <c r="A8" s="136"/>
      <c r="B8" s="234"/>
      <c r="C8" s="136"/>
      <c r="D8" s="234"/>
      <c r="E8" s="136"/>
    </row>
    <row r="9" spans="1:5" ht="14.25">
      <c r="A9" s="136"/>
      <c r="B9" s="136"/>
      <c r="C9" s="136"/>
      <c r="D9" s="234"/>
      <c r="E9" s="136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J8" sqref="J8"/>
    </sheetView>
  </sheetViews>
  <sheetFormatPr defaultColWidth="9.00390625" defaultRowHeight="13.5"/>
  <cols>
    <col min="1" max="1" width="39.125" style="0" customWidth="1"/>
    <col min="2" max="3" width="24.625" style="10" customWidth="1"/>
  </cols>
  <sheetData>
    <row r="1" spans="1:3" ht="13.5">
      <c r="A1" s="137" t="s">
        <v>1198</v>
      </c>
      <c r="B1" s="118"/>
      <c r="C1" s="219"/>
    </row>
    <row r="2" spans="1:3" ht="25.5" customHeight="1">
      <c r="A2" s="220" t="s">
        <v>1199</v>
      </c>
      <c r="B2" s="221"/>
      <c r="C2" s="221"/>
    </row>
    <row r="3" spans="1:3" ht="31.5" customHeight="1">
      <c r="A3" s="17"/>
      <c r="B3" s="18"/>
      <c r="C3" s="19" t="s">
        <v>2</v>
      </c>
    </row>
    <row r="4" spans="1:3" ht="18.75" customHeight="1">
      <c r="A4" s="41" t="s">
        <v>1071</v>
      </c>
      <c r="B4" s="101" t="s">
        <v>1200</v>
      </c>
      <c r="C4" s="101" t="s">
        <v>1201</v>
      </c>
    </row>
    <row r="5" spans="1:3" ht="18.75" customHeight="1">
      <c r="A5" s="41"/>
      <c r="B5" s="101" t="s">
        <v>82</v>
      </c>
      <c r="C5" s="101" t="s">
        <v>82</v>
      </c>
    </row>
    <row r="6" spans="1:3" ht="33" customHeight="1">
      <c r="A6" s="29" t="s">
        <v>1202</v>
      </c>
      <c r="B6" s="46">
        <v>33193</v>
      </c>
      <c r="C6" s="46">
        <v>33193</v>
      </c>
    </row>
    <row r="7" spans="1:3" ht="33" customHeight="1">
      <c r="A7" s="29" t="s">
        <v>1203</v>
      </c>
      <c r="B7" s="46">
        <v>31847</v>
      </c>
      <c r="C7" s="46">
        <v>31847</v>
      </c>
    </row>
    <row r="8" spans="1:3" ht="33" customHeight="1">
      <c r="A8" s="29" t="s">
        <v>1204</v>
      </c>
      <c r="B8" s="46">
        <v>39193</v>
      </c>
      <c r="C8" s="46">
        <v>39193</v>
      </c>
    </row>
    <row r="9" spans="1:3" ht="33" customHeight="1">
      <c r="A9" s="29" t="s">
        <v>1205</v>
      </c>
      <c r="B9" s="46">
        <v>6000</v>
      </c>
      <c r="C9" s="46">
        <v>6000</v>
      </c>
    </row>
    <row r="10" spans="1:3" ht="33" customHeight="1">
      <c r="A10" s="29" t="s">
        <v>1206</v>
      </c>
      <c r="B10" s="46">
        <v>4852</v>
      </c>
      <c r="C10" s="46">
        <v>4852</v>
      </c>
    </row>
    <row r="11" spans="1:3" ht="33" customHeight="1">
      <c r="A11" s="29" t="s">
        <v>1207</v>
      </c>
      <c r="B11" s="46">
        <v>37782</v>
      </c>
      <c r="C11" s="46">
        <v>37782</v>
      </c>
    </row>
    <row r="12" spans="1:3" ht="18.75" customHeight="1">
      <c r="A12" s="222" t="s">
        <v>1208</v>
      </c>
      <c r="B12" s="141"/>
      <c r="C12" s="141"/>
    </row>
    <row r="13" spans="1:3" s="63" customFormat="1" ht="14.25">
      <c r="A13" s="223" t="s">
        <v>1209</v>
      </c>
      <c r="B13" s="224"/>
      <c r="C13" s="224"/>
    </row>
    <row r="14" spans="1:3" s="63" customFormat="1" ht="14.25">
      <c r="A14" s="223" t="s">
        <v>1210</v>
      </c>
      <c r="B14" s="141"/>
      <c r="C14" s="141"/>
    </row>
    <row r="15" spans="1:3" ht="14.25">
      <c r="A15" s="104"/>
      <c r="B15" s="225"/>
      <c r="C15" s="225"/>
    </row>
  </sheetData>
  <sheetProtection/>
  <mergeCells count="5">
    <mergeCell ref="A2:C2"/>
    <mergeCell ref="A12:C12"/>
    <mergeCell ref="A13:C13"/>
    <mergeCell ref="A14:C14"/>
    <mergeCell ref="A4:A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</dc:creator>
  <cp:keywords/>
  <dc:description/>
  <cp:lastModifiedBy>怪蜀黍</cp:lastModifiedBy>
  <dcterms:created xsi:type="dcterms:W3CDTF">2021-04-26T03:12:00Z</dcterms:created>
  <dcterms:modified xsi:type="dcterms:W3CDTF">2022-11-22T01:03:44Z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5B157B34AD04472387229C8C97724F95</vt:lpwstr>
  </property>
  <property fmtid="{D5CDD505-2E9C-101B-9397-08002B2CF9AE}" pid="4" name="KSOProductBuildV">
    <vt:lpwstr>2052-11.1.0.12763</vt:lpwstr>
  </property>
  <property fmtid="{D5CDD505-2E9C-101B-9397-08002B2CF9AE}" pid="5" name="KSOReadingLayo">
    <vt:bool>true</vt:bool>
  </property>
</Properties>
</file>